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8715" tabRatio="988" firstSheet="25" activeTab="27"/>
  </bookViews>
  <sheets>
    <sheet name="resumen" sheetId="1" r:id="rId1"/>
    <sheet name="financ." sheetId="2" r:id="rId2"/>
    <sheet name="recursos" sheetId="3" r:id="rId3"/>
    <sheet name="res jusd." sheetId="4" r:id="rId4"/>
    <sheet name="res gral" sheetId="5" r:id="rId5"/>
    <sheet name="intend" sheetId="6" r:id="rId6"/>
    <sheet name="Int juris" sheetId="7" r:id="rId7"/>
    <sheet name="ANEXO1" sheetId="8" r:id="rId8"/>
    <sheet name="gob" sheetId="9" r:id="rId9"/>
    <sheet name="Gob juris" sheetId="10" r:id="rId10"/>
    <sheet name="ANEXO2" sheetId="11" r:id="rId11"/>
    <sheet name="hac" sheetId="12" r:id="rId12"/>
    <sheet name="hac juris" sheetId="13" r:id="rId13"/>
    <sheet name="ANEXO4" sheetId="14" r:id="rId14"/>
    <sheet name="obras" sheetId="15" r:id="rId15"/>
    <sheet name="obras juris" sheetId="16" r:id="rId16"/>
    <sheet name="ANEXO5" sheetId="17" r:id="rId17"/>
    <sheet name="serv.espec." sheetId="18" r:id="rId18"/>
    <sheet name="SER.ESPEC." sheetId="19" r:id="rId19"/>
    <sheet name="ANEXO3" sheetId="20" r:id="rId20"/>
    <sheet name="juzg" sheetId="21" r:id="rId21"/>
    <sheet name="ANEXO7" sheetId="22" r:id="rId22"/>
    <sheet name="hcd" sheetId="23" r:id="rId23"/>
    <sheet name="ANEXO6" sheetId="24" r:id="rId24"/>
    <sheet name="FINAL. FUNCION" sheetId="25" r:id="rId25"/>
    <sheet name="FF-PARTIDAS" sheetId="26" r:id="rId26"/>
    <sheet name="COMPARACION" sheetId="27" r:id="rId27"/>
    <sheet name="anexo A" sheetId="28" r:id="rId28"/>
    <sheet name="indicadores" sheetId="29" r:id="rId29"/>
    <sheet name="plan obra 2009" sheetId="30" r:id="rId30"/>
    <sheet name="proyec" sheetId="31" r:id="rId31"/>
    <sheet name="supuestos" sheetId="32" r:id="rId32"/>
    <sheet name="costo trib" sheetId="33" r:id="rId33"/>
    <sheet name="subsidios" sheetId="34" r:id="rId34"/>
    <sheet name="ppto partic" sheetId="35" r:id="rId35"/>
  </sheets>
  <externalReferences>
    <externalReference r:id="rId38"/>
  </externalReferences>
  <definedNames>
    <definedName name="_xlnm.Print_Area" localSheetId="7">'ANEXO1'!$A$1:$I$117</definedName>
    <definedName name="_xlnm.Print_Area" localSheetId="10">'ANEXO2'!$A$1:$E$1299</definedName>
    <definedName name="_xlnm.Print_Area" localSheetId="16">'ANEXO5'!$A$1:$H$818</definedName>
    <definedName name="_xlnm.Print_Area" localSheetId="23">'ANEXO6'!$A$1:$G$84</definedName>
    <definedName name="_xlnm.Print_Area" localSheetId="32">'costo trib'!$A$1:$B$14</definedName>
    <definedName name="_xlnm.Print_Area" localSheetId="11">'hac'!$A$1:$I$25</definedName>
    <definedName name="_xlnm.Print_Area" localSheetId="14">'obras'!$A$1:$I$25</definedName>
    <definedName name="_xlnm.Print_Area" localSheetId="34">'ppto partic'!$A$3:$C$62</definedName>
    <definedName name="_xlnm.Print_Area" localSheetId="30">'proyec'!$A$1:$E$65</definedName>
    <definedName name="_xlnm.Print_Area" localSheetId="2">'recursos'!$A$1:$H$221</definedName>
  </definedNames>
  <calcPr fullCalcOnLoad="1"/>
</workbook>
</file>

<file path=xl/comments14.xml><?xml version="1.0" encoding="utf-8"?>
<comments xmlns="http://schemas.openxmlformats.org/spreadsheetml/2006/main">
  <authors>
    <author>msabella</author>
  </authors>
  <commentList>
    <comment ref="C6" authorId="0">
      <text>
        <r>
          <rPr>
            <sz val="8"/>
            <rFont val="Tahoma"/>
            <family val="0"/>
          </rPr>
          <t xml:space="preserve">INCLUYE AUDITORIA
</t>
        </r>
      </text>
    </comment>
  </commentList>
</comments>
</file>

<file path=xl/sharedStrings.xml><?xml version="1.0" encoding="utf-8"?>
<sst xmlns="http://schemas.openxmlformats.org/spreadsheetml/2006/main" count="6759" uniqueCount="941">
  <si>
    <t>Población de Godoy Cruz al 31/12/08 (Fuente: DEIE- Indec 2004 Programa de análisis demográfico )</t>
  </si>
  <si>
    <t>2011</t>
  </si>
  <si>
    <t xml:space="preserve">Nota: El tipo de cambio, tasa de crecimiento de la economía y tasa de inflación fueron </t>
  </si>
  <si>
    <t xml:space="preserve">obtenidas del marco macrofical nacional correspondiente al Mensaje de Elevación del </t>
  </si>
  <si>
    <t>Presupuesto Nacional 2009</t>
  </si>
  <si>
    <t xml:space="preserve">   Ayudas puntuales según demandas de vecinos y/o instituciones dedicadas al bien público, al deporte, al desarrollo económico, etc.</t>
  </si>
  <si>
    <t xml:space="preserve">I. INTENDENCIA </t>
  </si>
  <si>
    <t>II. SECRETARÍA DE GOBIERNO</t>
  </si>
  <si>
    <t xml:space="preserve">III. DESARROLLO SOCIAL </t>
  </si>
  <si>
    <t>V. VIVIENDA</t>
  </si>
  <si>
    <t xml:space="preserve">Proyecto  2009 </t>
  </si>
  <si>
    <t>BCC - Bº Flor de Cuyo</t>
  </si>
  <si>
    <t>PLAN DE TRABAJOS PÚBLICOS 2009</t>
  </si>
  <si>
    <t>Valor expresado en $</t>
  </si>
  <si>
    <t>DETALLE DE LA OBRA</t>
  </si>
  <si>
    <t>EJECUTADA</t>
  </si>
  <si>
    <t>Monto Total</t>
  </si>
  <si>
    <t xml:space="preserve">Unidad Ejecutora </t>
  </si>
  <si>
    <t xml:space="preserve">POR </t>
  </si>
  <si>
    <t>CIVILES</t>
  </si>
  <si>
    <t>VIALES</t>
  </si>
  <si>
    <t>ELECTRICAS</t>
  </si>
  <si>
    <t>Adm.</t>
  </si>
  <si>
    <t>Bº Flor de Cuyo - B.C.C.</t>
  </si>
  <si>
    <t>BARCALA-Bº C.URBANO II-9 DE JULIO</t>
  </si>
  <si>
    <t>Mantenim. Electrico Polidep. Bº La Gloria, Bº CEC y Bº La Estanzuela</t>
  </si>
  <si>
    <t>Calle Pellegrini</t>
  </si>
  <si>
    <t>Contr.</t>
  </si>
  <si>
    <t>SUBTOTAL</t>
  </si>
  <si>
    <t>Res De Gas Calle Guemes</t>
  </si>
  <si>
    <t>Obras Menores de Inf. Vial</t>
  </si>
  <si>
    <t>Pista De Skate</t>
  </si>
  <si>
    <t>Remod. Oficina de Prensa</t>
  </si>
  <si>
    <t>Remod. Dcción de Sistemas</t>
  </si>
  <si>
    <t>Plaza Bº La Gloria</t>
  </si>
  <si>
    <t>REFUNCIONALIZACION CALLES P. MORENO, DE SARMIENTO A LENCINAS</t>
  </si>
  <si>
    <t>OBRAS NUEVAS</t>
  </si>
  <si>
    <t>REFUNCIONALIZACION CALLE BELTRAN</t>
  </si>
  <si>
    <t>REFUNCIONALIZACION CALLE COLON</t>
  </si>
  <si>
    <t>CENTRO INTEGRADOR DEL OESTE</t>
  </si>
  <si>
    <t>MANT. ELEC. PLAZAS Y PASEOS (III)</t>
  </si>
  <si>
    <t>OBRAS LICITADAS</t>
  </si>
  <si>
    <t>TOTAL PLAN DE TRABAJOS PÚBLICOS 2009</t>
  </si>
  <si>
    <t>PRESUPUESTO AÑO 2008</t>
  </si>
  <si>
    <t>Incluye gasto en personal de los Departamentos a su cargo</t>
  </si>
  <si>
    <t>Incluye gasto en Personal de los Dptos a cargo</t>
  </si>
  <si>
    <t>2.7.1</t>
  </si>
  <si>
    <t>Bienes de Capital en Gral.</t>
  </si>
  <si>
    <t>Préstamos</t>
  </si>
  <si>
    <t xml:space="preserve">Reconversión Alumbrado Público </t>
  </si>
  <si>
    <t>Bienes de Capital en General</t>
  </si>
  <si>
    <t>Gastos Vendimia</t>
  </si>
  <si>
    <t>Financiamiento</t>
  </si>
  <si>
    <t>Transferencias corrientes</t>
  </si>
  <si>
    <t xml:space="preserve"> BIENES DE CAPITAL</t>
  </si>
  <si>
    <t xml:space="preserve">DIRECCIÓN DE HIGIENE URBANA </t>
  </si>
  <si>
    <t>HIGIENE URBANA  - RECOLECCION DE RESIDUOS</t>
  </si>
  <si>
    <t>HIGIENE URBANA  - DPTO. HIGIENE URBANA</t>
  </si>
  <si>
    <t>G. AMBIEN.</t>
  </si>
  <si>
    <t>Dirección de Gestión Ambiental</t>
  </si>
  <si>
    <t xml:space="preserve">Dirección de Gestión Ambiental </t>
  </si>
  <si>
    <t>Compras y Suministros</t>
  </si>
  <si>
    <t xml:space="preserve"> DIRECCION DE VIVIENDA</t>
  </si>
  <si>
    <t>DIRECCION DE DEPORTES Y RECREACIÓN</t>
  </si>
  <si>
    <t>DIRECCION DE DEPORTES Y RECREACION</t>
  </si>
  <si>
    <t>SUBDIRECCIÓN DE GESTIÓN AMBIENTAL</t>
  </si>
  <si>
    <t>SUDDIRECCION DE GESTION AMBIENTAL</t>
  </si>
  <si>
    <t>SUBDIRECCION DE GESTION AMBIENTAL</t>
  </si>
  <si>
    <t>CONSOLIDADO DEPARTAMENTO EJECUTIVO-HONORABLE CONCEJO DELIBERANTE-FUERO ADMINISTRATIVO DE TRANSITO</t>
  </si>
  <si>
    <t>2009</t>
  </si>
  <si>
    <t>2.4.4</t>
  </si>
  <si>
    <t>DIRECCION DE EDUCACIÓN</t>
  </si>
  <si>
    <t>EDUCAC.</t>
  </si>
  <si>
    <t>244</t>
  </si>
  <si>
    <t>Intereses y Gtos de la Deuda</t>
  </si>
  <si>
    <t>Supuestos utilizados para estimar las proyecciones según Ley de Responsabilidad Fiscal</t>
  </si>
  <si>
    <t>Conceptos</t>
  </si>
  <si>
    <t>eficiencia en la recaudación Provincia-Nación</t>
  </si>
  <si>
    <t>crecimiento economía</t>
  </si>
  <si>
    <t>inflación</t>
  </si>
  <si>
    <t>copa fija</t>
  </si>
  <si>
    <t>dólar promedio anual</t>
  </si>
  <si>
    <t>eficiencia en la recaudación Municipio</t>
  </si>
  <si>
    <t>rec. municipal no sujeta a aumento</t>
  </si>
  <si>
    <t>porcentaje de aumento tributos munic.</t>
  </si>
  <si>
    <t>aumento tarifa eléctrica</t>
  </si>
  <si>
    <t>gasto de personal no sujeto a antigüedad</t>
  </si>
  <si>
    <t>aumentos de salarios personal</t>
  </si>
  <si>
    <t xml:space="preserve">    - porcentaje bonificable y remunerativo</t>
  </si>
  <si>
    <t>ANEXO Gasto o costo tributario estimado por eximiciones autorizadas por Ordenanzas</t>
  </si>
  <si>
    <t>Concepto</t>
  </si>
  <si>
    <t>Monto</t>
  </si>
  <si>
    <t>Eximiciones de jubilados, pensionados y carenciados</t>
  </si>
  <si>
    <t>Ordenanzas varias eximiciones (discapacitados, etc.)</t>
  </si>
  <si>
    <t>Eximiciones entidades sin fines de lucro (art. 30 y 31 Cód. Trib)</t>
  </si>
  <si>
    <t>Condonación deuda clubes deportivos (deuda retroactiva)</t>
  </si>
  <si>
    <t>Total</t>
  </si>
  <si>
    <t>ANEXO Destino de los Subsidios a otorgar (Ayuda Social Directa con fondos municipales)</t>
  </si>
  <si>
    <t>Repartición / Concepto</t>
  </si>
  <si>
    <t xml:space="preserve">    Atender demanda social espontánea producto de emergencia social, climática, etc.</t>
  </si>
  <si>
    <t xml:space="preserve">    Programa contención carreteleros</t>
  </si>
  <si>
    <t xml:space="preserve">    Programa tercera edad</t>
  </si>
  <si>
    <t xml:space="preserve">    Total</t>
  </si>
  <si>
    <t xml:space="preserve">   Programa de asistencia a la puérpera y al recién nacido - primer ajuar del bebé.</t>
  </si>
  <si>
    <t xml:space="preserve">   Ayuda a familias NBI residentes en asentamiento precarios, según demanda espontánea</t>
  </si>
  <si>
    <t xml:space="preserve">   Subsidios de ayuda económica o por desarraigo a familias de barrios en contrucción</t>
  </si>
  <si>
    <t xml:space="preserve">   Refuerzo para urbanización barrio Campo Papa y Centros Integrales Comunitarios</t>
  </si>
  <si>
    <t xml:space="preserve">   Total</t>
  </si>
  <si>
    <t>VI. HONORABLE CONCEJO DELIBERANTE</t>
  </si>
  <si>
    <t>TOTAL GENERAL AYUDA SOCIAL DIRECTA CON FONDOS MUNICIPALES</t>
  </si>
  <si>
    <t>DISTRITO</t>
  </si>
  <si>
    <t>DISTRITO CENTRO</t>
  </si>
  <si>
    <t>Obras Municipales</t>
  </si>
  <si>
    <t>Nota: Incluye a Defensa Civil y Relaciones con la Comunidad y dependencias a cargo</t>
  </si>
  <si>
    <t>Jurisd:</t>
  </si>
  <si>
    <t>DISTRITO BENEGAS</t>
  </si>
  <si>
    <t>DISTRITO LAS TORTUGAS</t>
  </si>
  <si>
    <t>DISTRITO VILLA DEL PARQUE</t>
  </si>
  <si>
    <t>DISTRITO VILLA MARINI</t>
  </si>
  <si>
    <t>DISTRITO SAN FRANCISCO DEL MONTE</t>
  </si>
  <si>
    <t>DISTRITO TRAPICHE</t>
  </si>
  <si>
    <t>Prog. P.Residuos Pilas y Baterías Bs de Consumo</t>
  </si>
  <si>
    <t>CUADRO RESUMEN DE RECURSOS, FINANCIAMIENTO Y EROGACIONES</t>
  </si>
  <si>
    <t>DEPARTAMENTO EJECUTIVO-HONORABLE CONCEJO DELIBERANTE-FUERO ADMINISTRATIVO DE TRANSITO</t>
  </si>
  <si>
    <t>CONCEPTOS</t>
  </si>
  <si>
    <t>IMPORTES</t>
  </si>
  <si>
    <t>%</t>
  </si>
  <si>
    <t>EROGACIONES CORRIENTES</t>
  </si>
  <si>
    <t>De Jurisdicción Municipal</t>
  </si>
  <si>
    <t>Operación</t>
  </si>
  <si>
    <t xml:space="preserve">   Personal</t>
  </si>
  <si>
    <t xml:space="preserve">   Bienes de Consumo</t>
  </si>
  <si>
    <t>De Otras Jurisdicciones</t>
  </si>
  <si>
    <t xml:space="preserve">   Servicios</t>
  </si>
  <si>
    <t xml:space="preserve">   Intereses y Gtos de la Deuda</t>
  </si>
  <si>
    <t xml:space="preserve">   Transferencias Corrientes</t>
  </si>
  <si>
    <t>EROGACIONES de CAPITAL</t>
  </si>
  <si>
    <t xml:space="preserve">    Bienes de Capital</t>
  </si>
  <si>
    <t xml:space="preserve">    Trabajos Públicos</t>
  </si>
  <si>
    <t xml:space="preserve">     Bienes Preexistentes</t>
  </si>
  <si>
    <t>TOTAL DE RECURSOS</t>
  </si>
  <si>
    <t>OTRAS EROGACIONES</t>
  </si>
  <si>
    <t>NECESIDAD DE FINANCIAMIENTO</t>
  </si>
  <si>
    <t>4.4.7</t>
  </si>
  <si>
    <t>447</t>
  </si>
  <si>
    <t>SERVICIOS PUBLICOS - DPTO. DE TALLERES</t>
  </si>
  <si>
    <t>TALLERES</t>
  </si>
  <si>
    <t xml:space="preserve">Personal </t>
  </si>
  <si>
    <t xml:space="preserve">   Aportes No Reintegrables</t>
  </si>
  <si>
    <t>TOTAL DE EROGACIONES</t>
  </si>
  <si>
    <t xml:space="preserve">   Uso del Crédito</t>
  </si>
  <si>
    <t>RESUMEN GENERAL</t>
  </si>
  <si>
    <t>Total de Recursos y Financiamiento</t>
  </si>
  <si>
    <t>Total de Erogaciones</t>
  </si>
  <si>
    <t>TOTAL RECURSOS Y FINANCIAMIENTO</t>
  </si>
  <si>
    <t>Diferencia</t>
  </si>
  <si>
    <t>DETERMINACIÓN DE LA NECESIDAD DE FINANCIAMIENTO</t>
  </si>
  <si>
    <t>RUBROS</t>
  </si>
  <si>
    <t xml:space="preserve">  Total de Erogaciones Presupuestadas</t>
  </si>
  <si>
    <t xml:space="preserve">Más </t>
  </si>
  <si>
    <t xml:space="preserve">  Deuda Consolidada</t>
  </si>
  <si>
    <t>Sub-Total</t>
  </si>
  <si>
    <t xml:space="preserve">  Total de Recursos Presupuestados</t>
  </si>
  <si>
    <t xml:space="preserve">  Aportes No Reintegrables</t>
  </si>
  <si>
    <t xml:space="preserve">  Uso del Crédito</t>
  </si>
  <si>
    <t>SUMAS IGUALES</t>
  </si>
  <si>
    <t>CALCULO DE RECURSOS Y FINANCIAMIENTO</t>
  </si>
  <si>
    <t>CODIGO</t>
  </si>
  <si>
    <t>SECC.</t>
  </si>
  <si>
    <t>SECT.</t>
  </si>
  <si>
    <t>P.PRINC.</t>
  </si>
  <si>
    <t>P.PARC.</t>
  </si>
  <si>
    <t>P.SUP</t>
  </si>
  <si>
    <t>$</t>
  </si>
  <si>
    <t>DE JURISDICCION MUNICIPAL</t>
  </si>
  <si>
    <t>Derechos de Transferencias</t>
  </si>
  <si>
    <t>Ecotasa</t>
  </si>
  <si>
    <t>Transporte</t>
  </si>
  <si>
    <t>FINANCIAMIENTO</t>
  </si>
  <si>
    <t>TOTAL DE RECURSOS Y FINANCIAMIENTO</t>
  </si>
  <si>
    <t>EROGACIONES CONSOLIDADAS</t>
  </si>
  <si>
    <t>DEPARTAMENTO EJECUTIVO - HONORABLE CONCEJO DELIBERANTE - FUERO ADMINISTRATIVO TRANSITO</t>
  </si>
  <si>
    <t>TOTAL</t>
  </si>
  <si>
    <t>INTENDENCIA</t>
  </si>
  <si>
    <t>GOBIERNO</t>
  </si>
  <si>
    <t>HACIENDA</t>
  </si>
  <si>
    <t>H.C.D.</t>
  </si>
  <si>
    <t>JUZGADOS</t>
  </si>
  <si>
    <t>Personal</t>
  </si>
  <si>
    <t>Bienes de Consumo</t>
  </si>
  <si>
    <t>Servicios</t>
  </si>
  <si>
    <t>Int y Gtos de la Deuda</t>
  </si>
  <si>
    <t>Transferencias Corrientes</t>
  </si>
  <si>
    <t>Bienes de Capital</t>
  </si>
  <si>
    <t>Trabajos Públicos</t>
  </si>
  <si>
    <t>Bienes Preexistentes</t>
  </si>
  <si>
    <t>Amortización de la Deuda</t>
  </si>
  <si>
    <t>DEPARTAMENTO EJECUTIVO - INTENDENCIA</t>
  </si>
  <si>
    <t>SEC.PRIV.</t>
  </si>
  <si>
    <t>JURIDICA</t>
  </si>
  <si>
    <t>COM.SOCIAL</t>
  </si>
  <si>
    <t xml:space="preserve">CLASIFICACIÓN ECONÓMICA </t>
  </si>
  <si>
    <t>IMPORTE</t>
  </si>
  <si>
    <t>SECC</t>
  </si>
  <si>
    <t>SECT</t>
  </si>
  <si>
    <t>P.PRIN</t>
  </si>
  <si>
    <t>P.SUP.</t>
  </si>
  <si>
    <t xml:space="preserve">Y POR OBJETO </t>
  </si>
  <si>
    <t>OPERACIÓN</t>
  </si>
  <si>
    <t>Personal Permanente</t>
  </si>
  <si>
    <t>01</t>
  </si>
  <si>
    <t>Asignación de la Clase</t>
  </si>
  <si>
    <t>02</t>
  </si>
  <si>
    <t>Bonificación por Antigüedad</t>
  </si>
  <si>
    <t>03</t>
  </si>
  <si>
    <t>Bonificación por M. Dedicación</t>
  </si>
  <si>
    <t>04</t>
  </si>
  <si>
    <t>05</t>
  </si>
  <si>
    <t>Suplementos Varios</t>
  </si>
  <si>
    <t>06</t>
  </si>
  <si>
    <t>Sueldo Anual Complementario</t>
  </si>
  <si>
    <t>07</t>
  </si>
  <si>
    <t>Asignación Familiar</t>
  </si>
  <si>
    <t>08</t>
  </si>
  <si>
    <t>09</t>
  </si>
  <si>
    <t>10</t>
  </si>
  <si>
    <t>Personal Temporario</t>
  </si>
  <si>
    <t>INTERESES Y GASTOS de la DEUDA</t>
  </si>
  <si>
    <t>Intereses y Gastos de la Deuda</t>
  </si>
  <si>
    <t>TRANSFERENCIAS CORRIENTES</t>
  </si>
  <si>
    <t>INVERSIÓN REAL</t>
  </si>
  <si>
    <t>INVERSIÓN FINANCIERA</t>
  </si>
  <si>
    <t>INVERSIÓN BS. PREEXISTENTES</t>
  </si>
  <si>
    <t>AMORTIZACIÓN DE LA DEUDA</t>
  </si>
  <si>
    <t>TOTAL de EROGACIONES</t>
  </si>
  <si>
    <t>SECRETARÍA PRIVADA</t>
  </si>
  <si>
    <t>DIRECCIÓN DE JURÍDICA</t>
  </si>
  <si>
    <t>DIRECCIÓN DE COMUNICACIÓN SOCIAL</t>
  </si>
  <si>
    <t>DEPARTAMENTO EJECUTIVO - GOBIERNO</t>
  </si>
  <si>
    <t>SECRETARÍA</t>
  </si>
  <si>
    <t>DEPORTES</t>
  </si>
  <si>
    <t>CULTURA</t>
  </si>
  <si>
    <t>SECRETARÍA de GOBIERNO</t>
  </si>
  <si>
    <t>RESULTADO DE REUNIONES DEL PRESUPUESTO PARTICIPATIVO AÑO 2008 PARA PRESUPUESTO 2009</t>
  </si>
  <si>
    <t>Colocación de 3 refugios para colectivos en el Bº Bianchi</t>
  </si>
  <si>
    <t>Previsto en presupuesto 2010</t>
  </si>
  <si>
    <t>Construcción de rotonda en Carril Cervantes y Sarmiento</t>
  </si>
  <si>
    <t>Pasaje San Cristobal</t>
  </si>
  <si>
    <t>Colocación de barandas de protección sobre Carril Sarmiento bajo puente</t>
  </si>
  <si>
    <t>Asfalto calle Ricardo Rojas desde A. Thomas hasta Progreso</t>
  </si>
  <si>
    <t>Arreglo de los refugios de Colectivos del Bº Cardenal</t>
  </si>
  <si>
    <t>Colocación de 2 plafones en predio sito al lado de Esc.Bº Cardenal</t>
  </si>
  <si>
    <t>Asfalto en calle Boulogme Sur Mer</t>
  </si>
  <si>
    <t>Colocación de de refugio en calle Rivadavia antes de Beltran</t>
  </si>
  <si>
    <t>Previsto en Presupuesto 2009</t>
  </si>
  <si>
    <t>Colocación de refugios en el Bº (U. Vec. Villa Marini)</t>
  </si>
  <si>
    <t>rampa en calle J.V. Gonzales entrada y salida Bº Trapiche</t>
  </si>
  <si>
    <t>OBSERVACIÓN</t>
  </si>
  <si>
    <t>SECRETARÍA de GOBIERNO - CONTROL de TRÁNSITO</t>
  </si>
  <si>
    <t>DEPARTAMENTO EJECUTIVO - HACIENDA</t>
  </si>
  <si>
    <t>RENTAS</t>
  </si>
  <si>
    <t>TESORERÍA</t>
  </si>
  <si>
    <t>CONTADURÍA</t>
  </si>
  <si>
    <t>SISTEMA</t>
  </si>
  <si>
    <t>SECRETARÍA de HACIENDA</t>
  </si>
  <si>
    <t>Deuda Flotante</t>
  </si>
  <si>
    <t>Deuda Consolidada</t>
  </si>
  <si>
    <t>DIRECCIÓN DE RENTAS</t>
  </si>
  <si>
    <t>CATASTRO</t>
  </si>
  <si>
    <t>HONORABLE CONCEJO DELIBERANTE</t>
  </si>
  <si>
    <t>FUEROS ADMINISTRATIVOS DE TRANSITO</t>
  </si>
  <si>
    <t>DEPARTAMENTO EJECUTIVO - SEC. DE OBRAS Y SERV. PUBLICOS</t>
  </si>
  <si>
    <t>O. MUNICIPALES</t>
  </si>
  <si>
    <t>PLAN.URBANA</t>
  </si>
  <si>
    <t>SERV. PÚBLICOS</t>
  </si>
  <si>
    <t>O.PRIVADAS</t>
  </si>
  <si>
    <t>HIGIENE URBANA</t>
  </si>
  <si>
    <t>VIVIENDA</t>
  </si>
  <si>
    <t>SECRETARÍA de OBRAS Y S. PÚBLICOS</t>
  </si>
  <si>
    <t>OBRAS MUNICIPALES - OBRAS CIVILES</t>
  </si>
  <si>
    <t>OBRAS MUNICIPALES - OBRAS VIALES</t>
  </si>
  <si>
    <t>OBRAS MUNICIPALES - ELECTRICIDAD</t>
  </si>
  <si>
    <t>SERVICIOS PUBLICOS - MANTENIMIENTO Y PRODUCCION</t>
  </si>
  <si>
    <t>SERVICIOS PUBLICOS - FORESTACION</t>
  </si>
  <si>
    <t>11</t>
  </si>
  <si>
    <t>Adicionales Especiales</t>
  </si>
  <si>
    <t>Suplementos por Riesgo</t>
  </si>
  <si>
    <t>Bonif. Por Título y/o Respons. Profesional</t>
  </si>
  <si>
    <t>12</t>
  </si>
  <si>
    <t>Adicionales no remunerativos y/o bonific.</t>
  </si>
  <si>
    <t>Contribuciones Jubilatorias</t>
  </si>
  <si>
    <t>Contribución para O. Social</t>
  </si>
  <si>
    <t>13</t>
  </si>
  <si>
    <t>14</t>
  </si>
  <si>
    <t>Contribución para A.R.T.</t>
  </si>
  <si>
    <t>Otras Contribuciones</t>
  </si>
  <si>
    <t>CONCEPTO</t>
  </si>
  <si>
    <t>Bienes de Capital en general</t>
  </si>
  <si>
    <t>PAC Bienes de capital</t>
  </si>
  <si>
    <t>Operacion</t>
  </si>
  <si>
    <t>Bienes de Consumos</t>
  </si>
  <si>
    <t>CLASE</t>
  </si>
  <si>
    <t>DEPARTAMENTO EJECUTIVO</t>
  </si>
  <si>
    <t>SECRETARIOS DEL DPTO.EJECUTIVO</t>
  </si>
  <si>
    <t xml:space="preserve">DIRECTOR NIVEL "A" </t>
  </si>
  <si>
    <t xml:space="preserve">DIRECTOR NIVEL "B" </t>
  </si>
  <si>
    <t xml:space="preserve">DIRECTOR NIVEL "C" </t>
  </si>
  <si>
    <t xml:space="preserve">DIRECTOR NIVEL "D" </t>
  </si>
  <si>
    <t xml:space="preserve">DIRECTOR NIVEL "E" </t>
  </si>
  <si>
    <t>PRESIDENTE DEL H.C.D.</t>
  </si>
  <si>
    <t>CONCEJALES</t>
  </si>
  <si>
    <t>DPTO. EJECUTIVO</t>
  </si>
  <si>
    <t>EROGACIONES CONSOLIDADAS POR JURISDICCION</t>
  </si>
  <si>
    <t>ADMINISTR.</t>
  </si>
  <si>
    <t xml:space="preserve">  </t>
  </si>
  <si>
    <t>SECRETARIOS</t>
  </si>
  <si>
    <t>PROSECRETARIOS</t>
  </si>
  <si>
    <t>SERV.ESPEC.</t>
  </si>
  <si>
    <t>DEPARTAMENTO EJECUTIVO - SERVICIOS ESPECIALES</t>
  </si>
  <si>
    <t>TURISMO</t>
  </si>
  <si>
    <t>RECURSOS CORRIENTES</t>
  </si>
  <si>
    <t>Derechos de Actuación Administrativa</t>
  </si>
  <si>
    <t>Derechos de Edificación</t>
  </si>
  <si>
    <t>Derechos de Cementerio</t>
  </si>
  <si>
    <t>Derechos de Publicidad y Propaganda</t>
  </si>
  <si>
    <t>Derechos de Concesiones</t>
  </si>
  <si>
    <t>PRESUPUESTO AÑO 2009</t>
  </si>
  <si>
    <t>Fondo de Infraestructura Municipal (FIM)</t>
  </si>
  <si>
    <t>PRESUPUESTO 2009</t>
  </si>
  <si>
    <t>133</t>
  </si>
  <si>
    <t>APOD.MUNIC</t>
  </si>
  <si>
    <t>APODERADO MUNICIPAL</t>
  </si>
  <si>
    <t>APOD.MUN.</t>
  </si>
  <si>
    <t>1.3.3</t>
  </si>
  <si>
    <t>213</t>
  </si>
  <si>
    <t>RELACIONES CON LA COMUNIDAD</t>
  </si>
  <si>
    <t>2.1.3</t>
  </si>
  <si>
    <t>Derechos de Ocupación Espacios Públicos</t>
  </si>
  <si>
    <t>Planes de Consolidación</t>
  </si>
  <si>
    <t>Otros Derechos</t>
  </si>
  <si>
    <t>TASAS Y DERECHOS MUNICIPALES</t>
  </si>
  <si>
    <t>OTROS INGRESOS DE ORIGEN MUNICIPAL</t>
  </si>
  <si>
    <t>Multas Generales</t>
  </si>
  <si>
    <t>Venta de Pliegos, Publicaciones y Otros</t>
  </si>
  <si>
    <t>Producidos de Estacionamiento Medido</t>
  </si>
  <si>
    <t>Producidos de Convenios I.P.V.</t>
  </si>
  <si>
    <t>Recursos Eventuales</t>
  </si>
  <si>
    <t>DE ORIGEN NACIONAL</t>
  </si>
  <si>
    <t>Distribución Secundaria</t>
  </si>
  <si>
    <t>DE ORIGEN PROVINCIAL</t>
  </si>
  <si>
    <t>REGIMEN DE PARTICIPACION PROVINCIAL</t>
  </si>
  <si>
    <t>Distribución Primaria</t>
  </si>
  <si>
    <t>Impuesto Inmobiliario</t>
  </si>
  <si>
    <t>Participación Ejercicios Vencidos</t>
  </si>
  <si>
    <t>Fondos de Promoción Turistica</t>
  </si>
  <si>
    <t>Fondo Compensador</t>
  </si>
  <si>
    <t>Participaciones a Clasificar</t>
  </si>
  <si>
    <t>OTROS INGRESOS DE JURISDICCION PROVINCIAL</t>
  </si>
  <si>
    <t>Fondos de Programas Descentralizados</t>
  </si>
  <si>
    <t>Fondos para Desarrollo Deportivo</t>
  </si>
  <si>
    <t>Otros Fondos Descentralizados</t>
  </si>
  <si>
    <t>TOTAL DE RECURSOS CORRIENTES</t>
  </si>
  <si>
    <t>VENTA DE BIENES DE USO</t>
  </si>
  <si>
    <t>Venta de Inmuebles</t>
  </si>
  <si>
    <t>Venta de Muebles</t>
  </si>
  <si>
    <t>Venta de Semovientes</t>
  </si>
  <si>
    <t>Obras de Cloacas</t>
  </si>
  <si>
    <t>Red de Agua Potable y Cloacas</t>
  </si>
  <si>
    <t>Alumbrado Público</t>
  </si>
  <si>
    <t>Red Gas Natural</t>
  </si>
  <si>
    <t>REEMBOLSO DE PRESTAMOS</t>
  </si>
  <si>
    <t>Préstamos Fondo Transformación y Crecimiento</t>
  </si>
  <si>
    <t>OTROS RECURSOS DE CAPITAL</t>
  </si>
  <si>
    <t>Crédito Fiscal IVA</t>
  </si>
  <si>
    <t>RECURSOS DE CAPITAL</t>
  </si>
  <si>
    <t>TOTAL DE RECURSOS DE CAPITAL</t>
  </si>
  <si>
    <t>USO DEL CRÉDITO</t>
  </si>
  <si>
    <t>A Largo Plazo</t>
  </si>
  <si>
    <t>Colocación de Título Públicos</t>
  </si>
  <si>
    <t>Instituciones Financieras</t>
  </si>
  <si>
    <t>Proveedores y Contratistas</t>
  </si>
  <si>
    <t>A Corto Plazo</t>
  </si>
  <si>
    <t>APORTES NO REINTEGRABLES</t>
  </si>
  <si>
    <t>De Jurisdicción Nacional</t>
  </si>
  <si>
    <t>De Jurisdicción Provincial</t>
  </si>
  <si>
    <t>REMANENTES DE EJERCICIOS ANTERIORES</t>
  </si>
  <si>
    <t>ADELANTOS A PROVEEDORES Y CONTRAT ISTAS</t>
  </si>
  <si>
    <t>APORTES REINTEGRABLES</t>
  </si>
  <si>
    <t xml:space="preserve">   Otros Ingresos de Origen Municipal</t>
  </si>
  <si>
    <t>De Origen Nacional</t>
  </si>
  <si>
    <t>De Origen Provincial</t>
  </si>
  <si>
    <t xml:space="preserve">   Reembolso de Obras Públicas</t>
  </si>
  <si>
    <t xml:space="preserve">   Otros Recursos de Capital</t>
  </si>
  <si>
    <t xml:space="preserve">   Aportes Reintegrables</t>
  </si>
  <si>
    <t xml:space="preserve">   Remanentes de Ejercicios Anteriores</t>
  </si>
  <si>
    <t xml:space="preserve">   Adelantos a Proveedores y Contratistas</t>
  </si>
  <si>
    <t xml:space="preserve">  Aportes Reintegrables</t>
  </si>
  <si>
    <t xml:space="preserve">  Remanentes de Ejercicios Anteriores</t>
  </si>
  <si>
    <t xml:space="preserve">  Adelantos a Proveedores y Contratistas</t>
  </si>
  <si>
    <t>Alimentos, racionamiento y refrigerios</t>
  </si>
  <si>
    <t>Forrajes y alimentos para animales</t>
  </si>
  <si>
    <t>Combustibles y Lubricantes</t>
  </si>
  <si>
    <t>Uniformes y equipos para el personal</t>
  </si>
  <si>
    <t>Utiles, papelería y elementos de oficina</t>
  </si>
  <si>
    <t>Material didáctico y deportivo</t>
  </si>
  <si>
    <t>Productos medicinales y elementos comp. para la salud</t>
  </si>
  <si>
    <t>Fertilizantes y productos para sanidad vegetal y animal</t>
  </si>
  <si>
    <t>Artículos de Limpieza y desinfección</t>
  </si>
  <si>
    <t>Artículos de bazar y menaje</t>
  </si>
  <si>
    <t>Elem. Para la conservación de inmuebles e instalaciones</t>
  </si>
  <si>
    <t>Elem. Para la conservación de rodados y maquinarias</t>
  </si>
  <si>
    <t>Elem para la conservación de muebles y otros bs capital</t>
  </si>
  <si>
    <t>Insumos para sistemas informáticos</t>
  </si>
  <si>
    <t>Otros Bienes de Consumo</t>
  </si>
  <si>
    <t>PAC - Bienes de Consumo</t>
  </si>
  <si>
    <t>Fondos de Turismo - Bs, de Consumo</t>
  </si>
  <si>
    <t>COPUMAVI - Bienes de consumo</t>
  </si>
  <si>
    <t>UCA - Bienes de consumo</t>
  </si>
  <si>
    <t>Electricidad, Gas y Agua y Cloacas</t>
  </si>
  <si>
    <t>Transporte y Almacenaje</t>
  </si>
  <si>
    <t>Comunicaciones</t>
  </si>
  <si>
    <t>Honoracios</t>
  </si>
  <si>
    <t>Publicidad y Propaganda</t>
  </si>
  <si>
    <t>Seguros</t>
  </si>
  <si>
    <t>Alquileres</t>
  </si>
  <si>
    <t>Impuestos, Derechos y Tasas</t>
  </si>
  <si>
    <t>Viáticos, Pasajes y Movilidad</t>
  </si>
  <si>
    <t>Cortesía, Homenaje y Protocolo</t>
  </si>
  <si>
    <t>Gastos Judiciales</t>
  </si>
  <si>
    <t>Multas e Indemnizaciones</t>
  </si>
  <si>
    <t>Conservación de Inmuebles e Instalaciones</t>
  </si>
  <si>
    <t>Conservación de Rodados y Maquinarias</t>
  </si>
  <si>
    <t>Cons.de Muebles, Maquinarias y Otros Bs. de Capital</t>
  </si>
  <si>
    <t>Limpieza y Desinfección</t>
  </si>
  <si>
    <t>Gastos de Imprenta y Reproducción</t>
  </si>
  <si>
    <t>Servicios Públicos Ejecutados por Terceros</t>
  </si>
  <si>
    <t>Gastos Bancarios</t>
  </si>
  <si>
    <t>Festivales, Exposiociones y Concursos</t>
  </si>
  <si>
    <t>Otros Servicios</t>
  </si>
  <si>
    <t>Maquinarias y Equipos</t>
  </si>
  <si>
    <t>Herramientas y Utiles de Trabajo</t>
  </si>
  <si>
    <t>Medios de Transporte</t>
  </si>
  <si>
    <t>Aparatos e Instrumentos</t>
  </si>
  <si>
    <t>Equipos y Útiles Educacionales y Recreativos</t>
  </si>
  <si>
    <t>Elementos de Seguridad</t>
  </si>
  <si>
    <t>Incluye Dptos y dependencias a cargo</t>
  </si>
  <si>
    <t>PROMOCIÓN ECONÓMICA - TURISMO</t>
  </si>
  <si>
    <t>761</t>
  </si>
  <si>
    <t>781</t>
  </si>
  <si>
    <t>Año 2008</t>
  </si>
  <si>
    <t>CUADRO RESUMEN DE RECURSOS, FINANCIAMIENTO Y EROGACIONES - PROYECCIONES 2008/2009/2010</t>
  </si>
  <si>
    <t>2010</t>
  </si>
  <si>
    <t>Colecciones y Elementos de Bibliotecas y Museos</t>
  </si>
  <si>
    <t>Moblajes</t>
  </si>
  <si>
    <t>Instalaciones</t>
  </si>
  <si>
    <t>Semovientes</t>
  </si>
  <si>
    <t>Máq., Equipos de Oficina y Equipos p/ Computación</t>
  </si>
  <si>
    <t>1</t>
  </si>
  <si>
    <t>ADMINISTRACIÓN GENERAL</t>
  </si>
  <si>
    <t>3</t>
  </si>
  <si>
    <t>SEGURIDAD</t>
  </si>
  <si>
    <t>Denominación</t>
  </si>
  <si>
    <t>Administración Fiscal</t>
  </si>
  <si>
    <t>Secretaría de Hacienda</t>
  </si>
  <si>
    <t>Catastro</t>
  </si>
  <si>
    <t>Rentas</t>
  </si>
  <si>
    <t>Tesorería General</t>
  </si>
  <si>
    <t>Contaduría General</t>
  </si>
  <si>
    <t>20</t>
  </si>
  <si>
    <t>Control Fiscal</t>
  </si>
  <si>
    <t>30</t>
  </si>
  <si>
    <t>Legislación</t>
  </si>
  <si>
    <t>Presidencia y Secretarias del H.C.D.</t>
  </si>
  <si>
    <t>Bloques del H.C.D.</t>
  </si>
  <si>
    <t>40</t>
  </si>
  <si>
    <t>Justicia</t>
  </si>
  <si>
    <t>Jusgados de Tránsito</t>
  </si>
  <si>
    <t>60</t>
  </si>
  <si>
    <t>Culto</t>
  </si>
  <si>
    <t>70</t>
  </si>
  <si>
    <t>Apoyo a gobiernos locales</t>
  </si>
  <si>
    <t>90</t>
  </si>
  <si>
    <t>Administración general sin descriminar</t>
  </si>
  <si>
    <t>Intendente</t>
  </si>
  <si>
    <t>Secretaría Privada</t>
  </si>
  <si>
    <t>Jurídica</t>
  </si>
  <si>
    <t>Comunicación Social</t>
  </si>
  <si>
    <t>Secretaría de Gobierno</t>
  </si>
  <si>
    <t>Administración</t>
  </si>
  <si>
    <t>Sistema</t>
  </si>
  <si>
    <t>Policía interior</t>
  </si>
  <si>
    <t>Seguridad sin discriminar</t>
  </si>
  <si>
    <t>4</t>
  </si>
  <si>
    <t>SALUD</t>
  </si>
  <si>
    <t>Atención médica</t>
  </si>
  <si>
    <t>Saneamiento ambiental</t>
  </si>
  <si>
    <t>Salud sin discriminar</t>
  </si>
  <si>
    <t>5</t>
  </si>
  <si>
    <t>CULTURA Y EDUCACIÓN</t>
  </si>
  <si>
    <t>Cultura</t>
  </si>
  <si>
    <t>Director</t>
  </si>
  <si>
    <t>Educación elemental</t>
  </si>
  <si>
    <t>Educación media y técnica</t>
  </si>
  <si>
    <t>Cultura y educación sin discriminar</t>
  </si>
  <si>
    <t>6</t>
  </si>
  <si>
    <t>DESARROLLO DE LA ECONOMÍA</t>
  </si>
  <si>
    <t>Suelo, riego, desagûe y drenaje</t>
  </si>
  <si>
    <t>Agricultura, ganadería y recursos naturales renovables</t>
  </si>
  <si>
    <t>Energía y combustibles</t>
  </si>
  <si>
    <t xml:space="preserve">Canteras y minas </t>
  </si>
  <si>
    <t>Industria</t>
  </si>
  <si>
    <t>35</t>
  </si>
  <si>
    <t>Turismo</t>
  </si>
  <si>
    <t>45</t>
  </si>
  <si>
    <t>Infraestructura vial</t>
  </si>
  <si>
    <t>50</t>
  </si>
  <si>
    <t>Comercio y almacenaje</t>
  </si>
  <si>
    <t>Seguros y Finanzas</t>
  </si>
  <si>
    <t>Desarrollo de la economía sin discriminar</t>
  </si>
  <si>
    <t>7</t>
  </si>
  <si>
    <t>BIENESTAR SOCIAL</t>
  </si>
  <si>
    <t>Control de Tránsito</t>
  </si>
  <si>
    <t>Vivienda</t>
  </si>
  <si>
    <t>Asistencia y promoción social</t>
  </si>
  <si>
    <t>Deporte y recreación</t>
  </si>
  <si>
    <t>Bienenstar social sin discriminar</t>
  </si>
  <si>
    <t>8</t>
  </si>
  <si>
    <t>DEUDA PÚBLICA</t>
  </si>
  <si>
    <t>Deuda pública</t>
  </si>
  <si>
    <t>9</t>
  </si>
  <si>
    <t>GASTOS A CLASIFICAR</t>
  </si>
  <si>
    <t>A clasificar por distribución</t>
  </si>
  <si>
    <t>FUNCION</t>
  </si>
  <si>
    <t>FINALIDAD</t>
  </si>
  <si>
    <t>Código</t>
  </si>
  <si>
    <t xml:space="preserve">Total </t>
  </si>
  <si>
    <t xml:space="preserve">CLASIFICACION POR FINALIDAD Y FUNCION </t>
  </si>
  <si>
    <t>Secretario de Obras y Servicios Públicos</t>
  </si>
  <si>
    <t>Obras Civiles</t>
  </si>
  <si>
    <t>Obras Viales</t>
  </si>
  <si>
    <t>Electricidad</t>
  </si>
  <si>
    <t>Dirección de Planificación Urbana</t>
  </si>
  <si>
    <t>Dirección de O.Municipales</t>
  </si>
  <si>
    <t>Dirección de Servicios Públicos</t>
  </si>
  <si>
    <t>Dirección de O. Privadas</t>
  </si>
  <si>
    <t>Dirección de Higiene Urbana</t>
  </si>
  <si>
    <t>CONTROL TRANSITO</t>
  </si>
  <si>
    <t>DIRECCION DE CATASTRO</t>
  </si>
  <si>
    <t>Jurisdicción</t>
  </si>
  <si>
    <t>SERVICIOS</t>
  </si>
  <si>
    <t>C.GESTION</t>
  </si>
  <si>
    <t>C.SOCIAL</t>
  </si>
  <si>
    <t>1.2.1</t>
  </si>
  <si>
    <t>1.3.1</t>
  </si>
  <si>
    <t>4.1.1.1</t>
  </si>
  <si>
    <t>PERSONAL PERMANENTE</t>
  </si>
  <si>
    <t>1.1.1</t>
  </si>
  <si>
    <t>PERSONAL TEMPORARIO</t>
  </si>
  <si>
    <t>4.1.1.2</t>
  </si>
  <si>
    <t>4.1.2</t>
  </si>
  <si>
    <t>BIENES DE CONSUMO</t>
  </si>
  <si>
    <t>4.1.3</t>
  </si>
  <si>
    <t>5.1.1</t>
  </si>
  <si>
    <t>Fondo Pavimentación</t>
  </si>
  <si>
    <t>INTEND.</t>
  </si>
  <si>
    <t>1.2.2</t>
  </si>
  <si>
    <t>1.4.1</t>
  </si>
  <si>
    <t>SECRETARIA DE GOBIERNO</t>
  </si>
  <si>
    <t>2.1.1</t>
  </si>
  <si>
    <t>SECRETARIA</t>
  </si>
  <si>
    <t>DEF. CIVIL</t>
  </si>
  <si>
    <t>RELAC.COM.</t>
  </si>
  <si>
    <t>APERTURA PRESUPUESTARIA POR SUBPARTIDA</t>
  </si>
  <si>
    <t>APERTURA PRESUPUESTARIA  POR SUBPARTIDA</t>
  </si>
  <si>
    <t>DIREC.</t>
  </si>
  <si>
    <t>2.2.1</t>
  </si>
  <si>
    <t>BIENES DE CAPITAL</t>
  </si>
  <si>
    <t>2.3.1</t>
  </si>
  <si>
    <t>2.4.1</t>
  </si>
  <si>
    <t>DIRECCION DE CULTURA</t>
  </si>
  <si>
    <t>2.5.1</t>
  </si>
  <si>
    <t>DIRECCION DE ADMINISTRACION</t>
  </si>
  <si>
    <t>2.6.1</t>
  </si>
  <si>
    <t>DIRECCION DE VIVIENDA</t>
  </si>
  <si>
    <t>SECRETARIA DE HACIENDA</t>
  </si>
  <si>
    <t>SECRET.</t>
  </si>
  <si>
    <t>TESORERIA</t>
  </si>
  <si>
    <t>3.1.1</t>
  </si>
  <si>
    <t>3.2.1</t>
  </si>
  <si>
    <t>3.3.1</t>
  </si>
  <si>
    <t>3.4.1</t>
  </si>
  <si>
    <t>3.6.1</t>
  </si>
  <si>
    <t>3.5.1</t>
  </si>
  <si>
    <t>4.1.1</t>
  </si>
  <si>
    <t>SECRETARIA DE OBRAS, MED. AMBIENTE, O. Y S.PUBLICOS</t>
  </si>
  <si>
    <t>O.CIVILES</t>
  </si>
  <si>
    <t>O.VIALES</t>
  </si>
  <si>
    <t>ELECTRIC.</t>
  </si>
  <si>
    <t>4.2.1</t>
  </si>
  <si>
    <t>4.2.2</t>
  </si>
  <si>
    <t>4.2.3</t>
  </si>
  <si>
    <t>DIRECCION DE OBRAS MUNICIPALES</t>
  </si>
  <si>
    <t>4.2.4</t>
  </si>
  <si>
    <t>DIRECCION DE PLANIFICACION URBANA</t>
  </si>
  <si>
    <t>4.3.1</t>
  </si>
  <si>
    <t>DIRECCION DE SERVICIOS PUBLICOS</t>
  </si>
  <si>
    <t>MAN.PROD.</t>
  </si>
  <si>
    <t>FORESTAC.</t>
  </si>
  <si>
    <t>4.4.1</t>
  </si>
  <si>
    <t>4.4.2</t>
  </si>
  <si>
    <t>4.4.3</t>
  </si>
  <si>
    <t>4.4.5</t>
  </si>
  <si>
    <t>4.5.1</t>
  </si>
  <si>
    <t>DIRECCION DE HIGIENE URBANA</t>
  </si>
  <si>
    <t>RECOLEC.</t>
  </si>
  <si>
    <t>4.6.2</t>
  </si>
  <si>
    <t>H.URBANA</t>
  </si>
  <si>
    <t>4.4.6</t>
  </si>
  <si>
    <t>TRANSP.</t>
  </si>
  <si>
    <t>4.6.1</t>
  </si>
  <si>
    <t>4.6.3</t>
  </si>
  <si>
    <t xml:space="preserve">     Amortizacion de la Deuda Consolidada</t>
  </si>
  <si>
    <t xml:space="preserve">     Amortizacion de la Deuda Flotante</t>
  </si>
  <si>
    <t>O.y S.PÚBLICOS</t>
  </si>
  <si>
    <t>Unidad de Calidad Ambiental</t>
  </si>
  <si>
    <t>Multas por Infracciones de Tránsito</t>
  </si>
  <si>
    <t>Obras de Pavimentación</t>
  </si>
  <si>
    <t>Aportes Vecinal para Obras Reembolsables</t>
  </si>
  <si>
    <t>Roturas Pavimento - O.S.Mza</t>
  </si>
  <si>
    <t>Contribución de Mejoras</t>
  </si>
  <si>
    <t>Ejercicios Anteriores</t>
  </si>
  <si>
    <t>ORIG.</t>
  </si>
  <si>
    <t>Control de Animales</t>
  </si>
  <si>
    <t>001</t>
  </si>
  <si>
    <t>002</t>
  </si>
  <si>
    <t>003</t>
  </si>
  <si>
    <t>004</t>
  </si>
  <si>
    <t>005</t>
  </si>
  <si>
    <t>006</t>
  </si>
  <si>
    <t>2</t>
  </si>
  <si>
    <t>Aporte del Tesoro Nacional (A.T.N.)</t>
  </si>
  <si>
    <t>Erradicación de Forestales</t>
  </si>
  <si>
    <t>Servicios Especiales Varios</t>
  </si>
  <si>
    <t>Seguridad Social</t>
  </si>
  <si>
    <t>FINAL / FUNC.</t>
  </si>
  <si>
    <t>Bienes</t>
  </si>
  <si>
    <t>Consumo</t>
  </si>
  <si>
    <t>Int y Gtos.</t>
  </si>
  <si>
    <t>Deuda</t>
  </si>
  <si>
    <t>Trans.</t>
  </si>
  <si>
    <t>Ctes.</t>
  </si>
  <si>
    <t>Capital</t>
  </si>
  <si>
    <t>Trab.</t>
  </si>
  <si>
    <t>Públicos</t>
  </si>
  <si>
    <t>Amort</t>
  </si>
  <si>
    <t>CLASIFICACION POR FINALIDAD, FUNCION, ECONOMICA Y POR OBJETO DEL GASTO</t>
  </si>
  <si>
    <t>SECRETARIO DEL CUERPO</t>
  </si>
  <si>
    <t>FUEROS ADMINISTRATIVOS DE TRÁNSITO</t>
  </si>
  <si>
    <t>Impuestos sobre los Ingresos Brutos</t>
  </si>
  <si>
    <t>Impuestos a los Automotores</t>
  </si>
  <si>
    <t>Impuestos a los Sellos</t>
  </si>
  <si>
    <t>Fondos para Desarrollo Social</t>
  </si>
  <si>
    <t>FIDES - Emergencia Social</t>
  </si>
  <si>
    <t>FIDES - Fortalecimiento Institucional</t>
  </si>
  <si>
    <t>009</t>
  </si>
  <si>
    <t>DINAADYF- Prog, Prot. Derechos Niños y Adolescentes</t>
  </si>
  <si>
    <t>010</t>
  </si>
  <si>
    <t>FIDES - Prog.Promoción Derechos de la Familia</t>
  </si>
  <si>
    <t>MAOP- Remodelación Centros Recreativos</t>
  </si>
  <si>
    <t>Convenio Trámites Vía Internet</t>
  </si>
  <si>
    <t>OTROS INGRESOS DE JURISDICCION NACIONAL</t>
  </si>
  <si>
    <t xml:space="preserve">Derechos por Servicios a la Propiedad Raíz </t>
  </si>
  <si>
    <t>Derechos por Servicios a la Propiedad Raíz( Ejercicio Corriente)</t>
  </si>
  <si>
    <t>Derechos por Servicios a la Propiedad Raíz( Ejercicios Anteriores)</t>
  </si>
  <si>
    <t>Derechos de Inspección Comercio Ind.y Servicios</t>
  </si>
  <si>
    <t>Derechos de Inspección Comercio Ind.y Servicios( Ejercicios Anteriores)</t>
  </si>
  <si>
    <t>Derechos de Cementerio(Ejercicio Corriente)</t>
  </si>
  <si>
    <t>Concesión Publicidad Sarmiento</t>
  </si>
  <si>
    <t>Derechos de Insp. Sanitaria Higiene Urbana y Saneamiento Ambiental</t>
  </si>
  <si>
    <t>15</t>
  </si>
  <si>
    <t>Comisión Administrativa</t>
  </si>
  <si>
    <t>Multas Generales (Ejercicio Corriente)</t>
  </si>
  <si>
    <t>Intereses y Recargos</t>
  </si>
  <si>
    <t>Intereses y Recargos(Ejercicio Corriente)</t>
  </si>
  <si>
    <t>Intereses y Recargos(Ejercicios Anteriores)</t>
  </si>
  <si>
    <t>Producido de Actividades Culturales</t>
  </si>
  <si>
    <t>Producido de Actividades Turísticas</t>
  </si>
  <si>
    <t>Producido de Servicios Especiales</t>
  </si>
  <si>
    <t>Desinfecciones en General</t>
  </si>
  <si>
    <t>Producido de Multas de Tránsito</t>
  </si>
  <si>
    <t>Multa por Accidentes Viales</t>
  </si>
  <si>
    <t>Comisión Administrativa por Infracciones de Tránsito</t>
  </si>
  <si>
    <t>Producido de Convenios Especiales</t>
  </si>
  <si>
    <t>Conv con EDMSA - Alumbrado Público</t>
  </si>
  <si>
    <t>Ingresos Operativos I.P.V.</t>
  </si>
  <si>
    <t>Gastos Recuperados</t>
  </si>
  <si>
    <t>Reintegros de A.R.T.</t>
  </si>
  <si>
    <t>Actualización FFCC</t>
  </si>
  <si>
    <t>Venta de Bienes de Uso</t>
  </si>
  <si>
    <t>Obras de Pavimentación (Ejercicio Corriente)</t>
  </si>
  <si>
    <t>Venta de Terrenos</t>
  </si>
  <si>
    <t>Obras de Cloacas (Ejercicio Corriente)</t>
  </si>
  <si>
    <t>Obras de Cloacas (Ejercicios Anteriores)</t>
  </si>
  <si>
    <t>Red de Agua Potable y Cloacas (Ejercicio Corriente)</t>
  </si>
  <si>
    <t>Red de Agua Potable y Cloacas (Ejercicios Anteriores)</t>
  </si>
  <si>
    <t>Alumbrado Público (Ejercicio Corriente)</t>
  </si>
  <si>
    <t>Alumbrado Público (Ejercicios Anteriores)</t>
  </si>
  <si>
    <t>Red Gas Natural (Ejercicio Corriente)</t>
  </si>
  <si>
    <t>Red Gas Natural (Ejercicios Anteriores)</t>
  </si>
  <si>
    <t>Obras Cordón, Cunetas y Banquinas - Obras Urban y Remod.</t>
  </si>
  <si>
    <t>Obras CCB - Urbanas y Remodelación (Ejercicio Corriente)</t>
  </si>
  <si>
    <t>Obras CCB - Urbanas y Remodelación (Ejercicios Anteriores)</t>
  </si>
  <si>
    <t>Contribución de Mejoras Remodelación Centro G.Cruz</t>
  </si>
  <si>
    <t>Fondo Apoyo Desarrollo Productivo</t>
  </si>
  <si>
    <t>Subsecretaría O.Púb. Y Asuntos Municipales</t>
  </si>
  <si>
    <t>Fondo Fiduciario de Obras Públicas</t>
  </si>
  <si>
    <t>Obra Ensanche Carril Sarmiento</t>
  </si>
  <si>
    <t>Derechos de Cementerio(Ejercicios Anteriores)</t>
  </si>
  <si>
    <t>Derechos de Inspección y Habilitación Eléctrica</t>
  </si>
  <si>
    <t>Multas Generales (Ejercicios Anteriores)</t>
  </si>
  <si>
    <t>Renta Financiera</t>
  </si>
  <si>
    <t>Participación en Otros Impuestos</t>
  </si>
  <si>
    <t>Participación Municipal Tránsito y Transporte Ley 5800</t>
  </si>
  <si>
    <t>REEMBOLSO DE OBRAS PUBLICAS</t>
  </si>
  <si>
    <t>CLASIFICACION ECONÓMICA Y POR OBJETO</t>
  </si>
  <si>
    <t xml:space="preserve">   Otros Ingresos de Jurisdicción Provincial</t>
  </si>
  <si>
    <t xml:space="preserve">   Regalias</t>
  </si>
  <si>
    <t xml:space="preserve">   Otros Ingresos de Jurisdicción Nacional</t>
  </si>
  <si>
    <t xml:space="preserve">   Tasas y Derechos Municipales</t>
  </si>
  <si>
    <t xml:space="preserve">   Ventas Bienes de Uso</t>
  </si>
  <si>
    <t xml:space="preserve">   Reembolsos de Préstamos</t>
  </si>
  <si>
    <t>REGIMEN DE COPARTICIPACION NACIONAL</t>
  </si>
  <si>
    <t xml:space="preserve">   Régimen de Participación Provincial</t>
  </si>
  <si>
    <t xml:space="preserve">   Régimen de Coparticipación Nacional</t>
  </si>
  <si>
    <t>Desarrollo Social y Salud</t>
  </si>
  <si>
    <t>Inspección General y Fiscalización</t>
  </si>
  <si>
    <t>Subdirección de Promoción Económica</t>
  </si>
  <si>
    <t>DIRECCION DE INSPECCIÓN GENERAL Y FISCALIZACION</t>
  </si>
  <si>
    <t>Juris.:</t>
  </si>
  <si>
    <t>Derechos de Inspección Comercio Ind.y Servicios( Ejercicios Corriente)</t>
  </si>
  <si>
    <t>Gobierno Provincial</t>
  </si>
  <si>
    <t xml:space="preserve">          Uso del Crédito de Entidades Financieras</t>
  </si>
  <si>
    <t xml:space="preserve">          Uso del Crédito del Gobierno Provincial</t>
  </si>
  <si>
    <t xml:space="preserve">          Uso del Crédito de Proveed.y Cont.(Deuda Flotante)</t>
  </si>
  <si>
    <t xml:space="preserve">         Aportes No Reintegrables Obras en ejecución</t>
  </si>
  <si>
    <t xml:space="preserve">         Aportes No Reint. Plan Prov. y Nac.de Obras Munic.</t>
  </si>
  <si>
    <t>Trabajos Públicos (*)</t>
  </si>
  <si>
    <t xml:space="preserve">(*) Según  Anexo de Plan de Trabajos Públicos </t>
  </si>
  <si>
    <t>U.C.AMB.</t>
  </si>
  <si>
    <t>Incluye Dpto. Construcciones, Electromecánica y Administrativa</t>
  </si>
  <si>
    <t>Incluye Talleres</t>
  </si>
  <si>
    <t>SECRETARÍA de OBRAS Y S. PÚBLICOS - TRANSPORTE</t>
  </si>
  <si>
    <t>Año 2009</t>
  </si>
  <si>
    <t>Derecho de Bodegaje (Tránsito)</t>
  </si>
  <si>
    <t>Derecho de Traslados (Tránsito)</t>
  </si>
  <si>
    <t>Derecho de Descargo Multas de Tránsito</t>
  </si>
  <si>
    <t xml:space="preserve"> COEFICIENTE PARA REMUNERACION DE LAS AUTORIDADES SUPERIORES</t>
  </si>
  <si>
    <t>INTENDENTE MUNICIPAL *</t>
  </si>
  <si>
    <t>93 %</t>
  </si>
  <si>
    <t>100 %</t>
  </si>
  <si>
    <t>79 %</t>
  </si>
  <si>
    <t>72 %</t>
  </si>
  <si>
    <t>65 %</t>
  </si>
  <si>
    <t>58 %</t>
  </si>
  <si>
    <t>51 %</t>
  </si>
  <si>
    <t>( ** ) El 65 % de la remuneración resultante corresponde a la Asignación de la Clase o Dieta según corresponda</t>
  </si>
  <si>
    <t xml:space="preserve">  y el 35 % restante corresponde a la Comensación Funcional según  Ley N° 5.811</t>
  </si>
  <si>
    <t>JUECES (***)</t>
  </si>
  <si>
    <t xml:space="preserve"> (***) Conforme a la Ordenanza N° 5097/04</t>
  </si>
  <si>
    <r>
      <t xml:space="preserve">95 % </t>
    </r>
    <r>
      <rPr>
        <sz val="9"/>
        <rFont val="Arial"/>
        <family val="2"/>
      </rPr>
      <t>de la Remuneración de los Sec.del D.E.</t>
    </r>
  </si>
  <si>
    <r>
      <t>85 %</t>
    </r>
    <r>
      <rPr>
        <sz val="9"/>
        <rFont val="Arial"/>
        <family val="2"/>
      </rPr>
      <t xml:space="preserve"> de la Remuneración de los Jueces</t>
    </r>
  </si>
  <si>
    <r>
      <t>55 %</t>
    </r>
    <r>
      <rPr>
        <sz val="9"/>
        <rFont val="Arial"/>
        <family val="2"/>
      </rPr>
      <t xml:space="preserve"> de la Remuneración de los Jueces</t>
    </r>
  </si>
  <si>
    <t xml:space="preserve">                                           ANEXO A</t>
  </si>
  <si>
    <t>DIRECCION DE SALUD</t>
  </si>
  <si>
    <t>2.8.1</t>
  </si>
  <si>
    <t>En la Dirección se incluyen los gastos de los departamentos y/o oficinas a cargo</t>
  </si>
  <si>
    <t>Nota: Los gastos de funcionamiento de los Centros Recreativos se encuentran cargados en la Dirección de Deportes</t>
  </si>
  <si>
    <t>Incluye los gastos de funcionamiento de los Departamentos y/o oficinas a cargo de la Dirección</t>
  </si>
  <si>
    <t>DES.SOCIAL</t>
  </si>
  <si>
    <t>281</t>
  </si>
  <si>
    <t>CONT.GRAL.</t>
  </si>
  <si>
    <t>Dirección de Salud</t>
  </si>
  <si>
    <t xml:space="preserve">Desarrollo Social </t>
  </si>
  <si>
    <t>SECRETARIO</t>
  </si>
  <si>
    <t>PROM.ECON.</t>
  </si>
  <si>
    <t>DIRECCIÓN DE INSPECCION GENERAL Y FISCALIZACIÓN</t>
  </si>
  <si>
    <t xml:space="preserve">DIRECCION DE DESARROLLO SOCIAL </t>
  </si>
  <si>
    <t>DIRECCIÓN DE ADMINISTRACIÓN</t>
  </si>
  <si>
    <t>INS.GRAL Y FISC.</t>
  </si>
  <si>
    <t>291</t>
  </si>
  <si>
    <t>2.9.1</t>
  </si>
  <si>
    <t>DIRECCIÓN DE TESORERÍA GENERAL</t>
  </si>
  <si>
    <t>DIRECCION DE CONTADURÍA GENERAL</t>
  </si>
  <si>
    <t>4.8.1</t>
  </si>
  <si>
    <t xml:space="preserve">DIRECCIÓN DE SERVICIOS PUBLICOS </t>
  </si>
  <si>
    <t>DIRECCIÓN DE PLANIFICACION URBANA</t>
  </si>
  <si>
    <t xml:space="preserve">DIRECCIÓN DE OBRAS MUNICIPALES </t>
  </si>
  <si>
    <t>DIRECCIÓN DE OBRAS PARTICULARES</t>
  </si>
  <si>
    <t>DIRECCION DE OBRAS PARTICULARES</t>
  </si>
  <si>
    <t>481</t>
  </si>
  <si>
    <t>COOR.AMB.</t>
  </si>
  <si>
    <t>27</t>
  </si>
  <si>
    <t xml:space="preserve">Locaciones de Servicios </t>
  </si>
  <si>
    <t xml:space="preserve">Otros Servicios </t>
  </si>
  <si>
    <t xml:space="preserve">   Ayudas puntuales según demandas de vecinos y/o instituciones dedicadas al bien público, al deporte, al desarrollo económico, foto   y carnet padrón de extranjeros etc.</t>
  </si>
  <si>
    <t>VII. DIRECCIÓN DE OBRAS MUNICIPALES</t>
  </si>
  <si>
    <t>III. SALUD</t>
  </si>
  <si>
    <t xml:space="preserve">   Ayuda social para día del niño y/o ayuda a la comunidad en gral.</t>
  </si>
  <si>
    <t xml:space="preserve">   Ayuda social para finanaciar erogaciones de capital según la demanda de ONG, Entidades </t>
  </si>
  <si>
    <t xml:space="preserve">  Religiosas, Educacionales y Comunitarias</t>
  </si>
  <si>
    <t xml:space="preserve">Bienes de Capital en Gral. </t>
  </si>
  <si>
    <t>Locaciones de Servicios</t>
  </si>
  <si>
    <t xml:space="preserve">27 </t>
  </si>
  <si>
    <t>PAC Servicios</t>
  </si>
  <si>
    <t>22</t>
  </si>
  <si>
    <t>25</t>
  </si>
  <si>
    <t>Honorarios-Fdos Desarrollos Educativo EGB3</t>
  </si>
  <si>
    <t>446</t>
  </si>
  <si>
    <t>Convenio EPRE -Fondo Compesador de Tarifas</t>
  </si>
  <si>
    <t>TRANSF. DE FONDOS PARA INVERSION OBRA PÚBLICA</t>
  </si>
  <si>
    <t xml:space="preserve">   Transf. Fdos.para Inv. Obra Pública</t>
  </si>
  <si>
    <t>Locaciones de Servicios(*)</t>
  </si>
  <si>
    <t>tasa Baibor (para 180 días)0</t>
  </si>
  <si>
    <t>incremento promedio intreses deuda</t>
  </si>
  <si>
    <t>Resultado primario</t>
  </si>
  <si>
    <t>Resultado corriente</t>
  </si>
  <si>
    <t>Resultado global antes de financiamiento</t>
  </si>
  <si>
    <t xml:space="preserve">         Aportes No Reintegrables varios</t>
  </si>
  <si>
    <t>Total de Erogaciones (ctes + capital + amortizac)</t>
  </si>
  <si>
    <t>Resultado Final</t>
  </si>
  <si>
    <t>(*) Educación incluye Programa Municipal de Alfabetización</t>
  </si>
  <si>
    <t>DIRECCION DE DESARROLLO SOCIAL</t>
  </si>
  <si>
    <t>Fondo de Asistencia Municipal - F.A.M.</t>
  </si>
  <si>
    <t>013</t>
  </si>
  <si>
    <t>Protocolo Programa Jefes y Jefas de Hogar</t>
  </si>
  <si>
    <t>016</t>
  </si>
  <si>
    <t>DINAADYF- Prog. Sistema Protección Integral de Derechos</t>
  </si>
  <si>
    <t>017</t>
  </si>
  <si>
    <t>FIDES - Dchos P. Jovenes de la esquina de la Escuela</t>
  </si>
  <si>
    <t>018</t>
  </si>
  <si>
    <t>FIDES - Dchos P. Jovenes servicio cívico voluntario</t>
  </si>
  <si>
    <t>019</t>
  </si>
  <si>
    <t>FIDES - Centros integradores comunitarios CIC</t>
  </si>
  <si>
    <t>020</t>
  </si>
  <si>
    <t>Emergencia Climática Plan Techo IPV</t>
  </si>
  <si>
    <t>FIDES - Programa Futbol Amateurs</t>
  </si>
  <si>
    <t>FIDES - Programa social profesores educación física</t>
  </si>
  <si>
    <t>Deporte vivamos el Verano</t>
  </si>
  <si>
    <t>Ingresos juegos y casino</t>
  </si>
  <si>
    <t>Protocolo Residuos Solidos Urbanos</t>
  </si>
  <si>
    <t>Fondos de infraestructura  provincial</t>
  </si>
  <si>
    <t>Fondos p/determinación capacidad suelo pedemonte</t>
  </si>
  <si>
    <t>011</t>
  </si>
  <si>
    <t>Fondo especial desarrollo electrico del interior</t>
  </si>
  <si>
    <t>000</t>
  </si>
  <si>
    <t>Programa Mas y Mejor Trabajo</t>
  </si>
  <si>
    <t>Programa componentes materiales - Tipología 6</t>
  </si>
  <si>
    <t>Programa CIC</t>
  </si>
  <si>
    <t>CIC-Materiales Subs. No Reint. M.D.S.N.</t>
  </si>
  <si>
    <t>Fondos Descentr. Program. Regional de Emprend. Social Redes</t>
  </si>
  <si>
    <t>Fondos Desarrollo Redes - Promoción Económica</t>
  </si>
  <si>
    <t>Programa Recuperación Ambiental Piedemonte</t>
  </si>
  <si>
    <t>Recuperación Ambiental Piedemonte 2007</t>
  </si>
  <si>
    <t>Intereses Préstamos Emprendimientos</t>
  </si>
  <si>
    <t>Conv. Coop..E.G.Cruz Reconv. Alumbrado Público</t>
  </si>
  <si>
    <t>Conv.Coop.E.G.Cruz-Prog.Nac.Uso Racional y Eficiente de Energía</t>
  </si>
  <si>
    <t>Venta de ejemplares - Memoria de Godoy Cruz</t>
  </si>
  <si>
    <t>Fondos para Expropiaciones</t>
  </si>
  <si>
    <t>Parque de Patinaje - Parque San Vicente</t>
  </si>
  <si>
    <t>Ministerio de Desarrollo Social Nación</t>
  </si>
  <si>
    <t>MDSN - Equipamiento</t>
  </si>
  <si>
    <t>2A. Etapa Parque Temático del Agua</t>
  </si>
  <si>
    <t>BCC. Obras Complementarias Bº Palumbo</t>
  </si>
  <si>
    <t>Fondos para Obras Públicas Municipales</t>
  </si>
  <si>
    <t>271</t>
  </si>
  <si>
    <t>CEMENTERIO</t>
  </si>
  <si>
    <t>443</t>
  </si>
  <si>
    <t>SERVICIOS PUBLICOS - CEMENTERIO</t>
  </si>
  <si>
    <t>Indicadores agregados fiscales y financieros.</t>
  </si>
  <si>
    <t>N°</t>
  </si>
  <si>
    <t>Definición del Indicador</t>
  </si>
  <si>
    <t>Observación</t>
  </si>
  <si>
    <t>Numerador</t>
  </si>
  <si>
    <t>Denominador</t>
  </si>
  <si>
    <t xml:space="preserve"> Gasto primario por habitante</t>
  </si>
  <si>
    <t>Gasto Primario: suma de gastos corrientes y de capital, excluidos los pagos por intereses de deuda pública presupuestado</t>
  </si>
  <si>
    <t>Población de Godoy Cruz</t>
  </si>
  <si>
    <t>Gasto en personal respecto del gasto primario</t>
  </si>
  <si>
    <t>Gasto en personal presupuestado</t>
  </si>
  <si>
    <t>MONTO</t>
  </si>
  <si>
    <t>Previsto en presupuesto 2008</t>
  </si>
  <si>
    <t>Apoderado Municipal</t>
  </si>
  <si>
    <t>Dirección de Educación</t>
  </si>
  <si>
    <t>DISTRITO VILLA HIPÓDROMO</t>
  </si>
  <si>
    <t>Relaciones con la Comunidad</t>
  </si>
  <si>
    <t>Realizar banquina, cordón y cuneta en Villa Ortiz.</t>
  </si>
  <si>
    <t>Colocar refugio peatonal y lozas en la parada de Calle Alem y Aristóbulo del Valle.</t>
  </si>
  <si>
    <t>Realizar banquina, cordón y cuneta en Calle Alpatacal y todo el Barrio Tosi.</t>
  </si>
  <si>
    <t>Realizar banquina, cordón y cuneta en Calle Cubillos (Barrio Metalúrgico)</t>
  </si>
  <si>
    <t>Previsto en presupuesto 2009</t>
  </si>
  <si>
    <t>Otros Bienes de Capital</t>
  </si>
  <si>
    <t xml:space="preserve">   Trabajos Públicos</t>
  </si>
  <si>
    <t xml:space="preserve">   Bienes Preexistentes</t>
  </si>
  <si>
    <t xml:space="preserve">    Amortizacion de la Deuda Consolidada</t>
  </si>
  <si>
    <t xml:space="preserve">    Amortizacion de la Deuda Flotante</t>
  </si>
  <si>
    <t xml:space="preserve"> Participación del gasto en inversión real directa respecto del gasto primario</t>
  </si>
  <si>
    <t>Gasto en inversión real directa (bienes de capital, preexistentes y trabajos públicos) presupuestado</t>
  </si>
  <si>
    <t xml:space="preserve"> Ingresos tributarios presupuestados por habitante</t>
  </si>
  <si>
    <t>Ingresos de jurisdicción municipal (por tasas y derechos) presupuestados</t>
  </si>
  <si>
    <t xml:space="preserve"> Ingresos tributarios municipales respecto a Ingresos corrientes totales</t>
  </si>
  <si>
    <t>Ingresos corrientes presupuestados</t>
  </si>
  <si>
    <t xml:space="preserve"> Indicador Solvencia: gastos corrientes respecto a los ingresos corrientes</t>
  </si>
  <si>
    <t>Gastos corrientes presupuestados</t>
  </si>
  <si>
    <t>Gasto en personal respecto a recursos corrientes</t>
  </si>
  <si>
    <t>Servicios de deuda (amort. + interes) respecto de los ingresos corrientes</t>
  </si>
  <si>
    <t>Servicios de la deuda consolidada: amortizaciones + intereses presupuestados</t>
  </si>
  <si>
    <t>EXPTE. Nº 2008-I-19777</t>
  </si>
  <si>
    <t xml:space="preserve">  Déficit Estimado Ejercicio 2008</t>
  </si>
  <si>
    <t>ENTRE PRESUPUESTO VIGENTE AL 10/11/2008 Y PROYECTO 2009</t>
  </si>
  <si>
    <t>Proyecto 2009/Vigente 2008 (% de variación)</t>
  </si>
  <si>
    <t>Referencia: Tasa de variación permitida para el proyecto de presupuesto 2009 respecto al crédito vigente al momento de presentar el presupuesto (noviembre de 2008) es del 11,2%. La tasa de referencia es la establecida por el  marco</t>
  </si>
  <si>
    <t>macrofiscal de la Nación en cumplimiento con lo establecido por el artículo 10 de la Ley Nacional Nº 25917 adherida por artículo 1º ley provincial Nº7314.</t>
  </si>
  <si>
    <t>Población s / DEIE 2008 - Gasto Primario estimado en presupuesto 2009</t>
  </si>
  <si>
    <t>Indicador proyecto de presupuesto 2009</t>
  </si>
  <si>
    <t>Indicadores - Presupuesto 2009</t>
  </si>
  <si>
    <t>estimado en presupuesto 2009</t>
  </si>
  <si>
    <t>recursos corrientes de origen municipal por tasas y derechos estimado en presupuesto 2009 - Población s/ DEIE</t>
  </si>
  <si>
    <t>independecia tributaria estimada en presupuesto 2009</t>
  </si>
  <si>
    <t>Variables necesarias para el cálculo estimadas en el Presupuesto 2009</t>
  </si>
  <si>
    <t>BCC en Bº Gas (calle Salvador Arias, San Luis y Namuncurá) iluminación de la plaza del Barrio</t>
  </si>
  <si>
    <t xml:space="preserve">Realizar banquina, cordón y cuneta en el Barrio Sardi </t>
  </si>
  <si>
    <t>Construcción de veredin centro Jubilados 9 de Abril y construir rampa en calle J.V. Gonzales entrada y salida Bº Trapiche</t>
  </si>
  <si>
    <t>Realizar banquina, cordón y cuneta en el Barrio Sardi construcción de verdin centro Jubilados 9 de Abril y construir</t>
  </si>
  <si>
    <t>Incluye Dirección de Administración y Dptos a cargo</t>
  </si>
  <si>
    <t>SUBDIRECCION DE PROMOCIÓN ECONÓMICA</t>
  </si>
  <si>
    <t>( * ) Calculado conforme al artículo 16 de la Ordenanza Presupuesto 2009</t>
  </si>
  <si>
    <t>70%</t>
  </si>
  <si>
    <t>93%</t>
  </si>
  <si>
    <t>95%</t>
  </si>
  <si>
    <t>Ordenanza N° 5677/08</t>
  </si>
  <si>
    <t>Ordenanza Nº 5677/08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</si>
</sst>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_(* #,##0_);_(* \(#,##0\);_(* &quot;-&quot;??_);_(@_)"/>
    <numFmt numFmtId="174" formatCode="_ * #,##0.000_ ;_ * \-#,##0.000_ ;_ * &quot;-&quot;??_ ;_ @_ "/>
    <numFmt numFmtId="175" formatCode="_ * #,##0_ ;_ * \-#,##0_ ;_ * &quot;-&quot;??_ ;_ @_ "/>
    <numFmt numFmtId="176" formatCode="[$$-2C0A]\ #,##0.00"/>
    <numFmt numFmtId="177" formatCode="&quot;$&quot;\ #,##0.00"/>
    <numFmt numFmtId="178" formatCode="[$$ ]\ #,##0.00;[Red][$$ ]\-#,##0.00"/>
    <numFmt numFmtId="179" formatCode="[$$-2C0A]\ #,##0.00;[$$-2C0A]\ \-#,##0.00"/>
    <numFmt numFmtId="180" formatCode="[$$-2C0A]#,##0.00;[Red]\-[$$-2C0A]#,##0.00"/>
    <numFmt numFmtId="181" formatCode="[$$-2C0A]\ #,##0.00;[Red][$$-2C0A]\ \-#,##0.00"/>
    <numFmt numFmtId="182" formatCode="0.0000%"/>
    <numFmt numFmtId="183" formatCode="0.0%"/>
    <numFmt numFmtId="184" formatCode="&quot;$&quot;\ #,##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#,##0.0"/>
    <numFmt numFmtId="189" formatCode="#,##0.000"/>
    <numFmt numFmtId="190" formatCode="0.0000"/>
    <numFmt numFmtId="191" formatCode="0.000"/>
    <numFmt numFmtId="192" formatCode="#,##0.0000"/>
    <numFmt numFmtId="193" formatCode="###,###,##0"/>
    <numFmt numFmtId="194" formatCode="00000"/>
    <numFmt numFmtId="195" formatCode="&quot;$&quot;\ #,##0.00;[Red]&quot;$&quot;\ #,##0.00"/>
    <numFmt numFmtId="196" formatCode="#,##0.00;[Red]#,##0.00"/>
    <numFmt numFmtId="197" formatCode="_(&quot;$&quot;* #,##0.0_);_(&quot;$&quot;* \(#,##0.0\);_(&quot;$&quot;* &quot;-&quot;??_);_(@_)"/>
    <numFmt numFmtId="198" formatCode="_-* #,##0.00\ _$_-;\-* #,##0.00\ _$_-;_-* &quot;-&quot;??\ _$_-;_-@_-"/>
    <numFmt numFmtId="199" formatCode="0;\ \(0\)"/>
  </numFmts>
  <fonts count="60">
    <font>
      <sz val="10"/>
      <name val="Arial"/>
      <family val="0"/>
    </font>
    <font>
      <b/>
      <sz val="10"/>
      <name val="Lucida Casual"/>
      <family val="4"/>
    </font>
    <font>
      <sz val="10"/>
      <color indexed="10"/>
      <name val="Lucida Casual"/>
      <family val="4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/>
      <bottom style="thin"/>
    </border>
    <border>
      <left style="medium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/>
      <right style="thin"/>
      <top style="medium">
        <color indexed="23"/>
      </top>
      <bottom style="thin"/>
    </border>
    <border>
      <left style="medium">
        <color indexed="23"/>
      </left>
      <right style="thin"/>
      <top style="medium">
        <color indexed="23"/>
      </top>
      <bottom style="thin"/>
    </border>
    <border>
      <left style="thin"/>
      <right style="medium">
        <color indexed="23"/>
      </right>
      <top style="medium">
        <color indexed="23"/>
      </top>
      <bottom style="thin"/>
    </border>
    <border>
      <left style="medium">
        <color indexed="23"/>
      </left>
      <right style="thin"/>
      <top style="thin"/>
      <bottom style="thin"/>
    </border>
    <border>
      <left style="thin"/>
      <right style="medium">
        <color indexed="23"/>
      </right>
      <top style="thin"/>
      <bottom style="thin"/>
    </border>
    <border>
      <left style="medium">
        <color indexed="23"/>
      </left>
      <right style="thin"/>
      <top style="thin"/>
      <bottom style="medium">
        <color indexed="23"/>
      </bottom>
    </border>
    <border>
      <left style="thin"/>
      <right style="thin"/>
      <top style="thin"/>
      <bottom style="medium">
        <color indexed="23"/>
      </bottom>
    </border>
    <border>
      <left style="thin"/>
      <right style="medium">
        <color indexed="23"/>
      </right>
      <top style="thin"/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/>
      <bottom style="thin"/>
    </border>
    <border>
      <left style="medium">
        <color indexed="23"/>
      </left>
      <right style="medium">
        <color indexed="23"/>
      </right>
      <top style="thin"/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ck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ck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/>
    </border>
    <border>
      <left style="medium">
        <color indexed="23"/>
      </left>
      <right>
        <color indexed="63"/>
      </right>
      <top style="medium"/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ck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569">
    <xf numFmtId="49" fontId="0" fillId="0" borderId="0" xfId="0" applyAlignment="1">
      <alignment/>
    </xf>
    <xf numFmtId="3" fontId="0" fillId="0" borderId="0" xfId="0" applyNumberFormat="1" applyAlignment="1">
      <alignment/>
    </xf>
    <xf numFmtId="171" fontId="0" fillId="0" borderId="0" xfId="48" applyFont="1" applyAlignment="1">
      <alignment/>
    </xf>
    <xf numFmtId="173" fontId="1" fillId="0" borderId="0" xfId="48" applyNumberFormat="1" applyFont="1" applyAlignment="1">
      <alignment/>
    </xf>
    <xf numFmtId="173" fontId="2" fillId="0" borderId="0" xfId="48" applyNumberFormat="1" applyFont="1" applyAlignment="1">
      <alignment/>
    </xf>
    <xf numFmtId="173" fontId="0" fillId="0" borderId="0" xfId="48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49" fontId="2" fillId="0" borderId="0" xfId="0" applyFont="1" applyAlignment="1">
      <alignment/>
    </xf>
    <xf numFmtId="3" fontId="0" fillId="0" borderId="0" xfId="0" applyNumberFormat="1" applyFont="1" applyAlignment="1">
      <alignment/>
    </xf>
    <xf numFmtId="49" fontId="6" fillId="0" borderId="0" xfId="0" applyFont="1" applyFill="1" applyBorder="1" applyAlignment="1">
      <alignment/>
    </xf>
    <xf numFmtId="49" fontId="0" fillId="0" borderId="0" xfId="0" applyFill="1" applyAlignment="1">
      <alignment/>
    </xf>
    <xf numFmtId="49" fontId="8" fillId="0" borderId="0" xfId="0" applyFont="1" applyAlignment="1">
      <alignment/>
    </xf>
    <xf numFmtId="49" fontId="0" fillId="0" borderId="0" xfId="0" applyFont="1" applyAlignment="1">
      <alignment/>
    </xf>
    <xf numFmtId="49" fontId="4" fillId="0" borderId="0" xfId="0" applyFont="1" applyAlignment="1">
      <alignment horizontal="center"/>
    </xf>
    <xf numFmtId="49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Font="1" applyFill="1" applyBorder="1" applyAlignment="1" applyProtection="1">
      <alignment/>
      <protection locked="0"/>
    </xf>
    <xf numFmtId="49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49" fontId="4" fillId="0" borderId="10" xfId="0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49" fontId="4" fillId="0" borderId="0" xfId="0" applyFont="1" applyFill="1" applyBorder="1" applyAlignment="1" applyProtection="1">
      <alignment/>
      <protection locked="0"/>
    </xf>
    <xf numFmtId="49" fontId="4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1" xfId="0" applyFont="1" applyBorder="1" applyAlignment="1">
      <alignment horizontal="center"/>
    </xf>
    <xf numFmtId="49" fontId="4" fillId="0" borderId="0" xfId="0" applyFont="1" applyBorder="1" applyAlignment="1">
      <alignment horizontal="center"/>
    </xf>
    <xf numFmtId="49" fontId="4" fillId="0" borderId="12" xfId="0" applyFont="1" applyBorder="1" applyAlignment="1">
      <alignment horizontal="center"/>
    </xf>
    <xf numFmtId="49" fontId="4" fillId="0" borderId="0" xfId="0" applyFont="1" applyAlignment="1">
      <alignment/>
    </xf>
    <xf numFmtId="171" fontId="4" fillId="0" borderId="0" xfId="48" applyFont="1" applyAlignment="1">
      <alignment/>
    </xf>
    <xf numFmtId="171" fontId="4" fillId="0" borderId="0" xfId="48" applyFont="1" applyAlignment="1">
      <alignment/>
    </xf>
    <xf numFmtId="3" fontId="4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3" xfId="0" applyFont="1" applyBorder="1" applyAlignment="1">
      <alignment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0" xfId="0" applyFont="1" applyAlignment="1">
      <alignment/>
    </xf>
    <xf numFmtId="3" fontId="0" fillId="0" borderId="13" xfId="0" applyNumberFormat="1" applyFont="1" applyBorder="1" applyAlignment="1">
      <alignment/>
    </xf>
    <xf numFmtId="4" fontId="5" fillId="0" borderId="0" xfId="0" applyNumberFormat="1" applyFont="1" applyFill="1" applyAlignment="1">
      <alignment horizontal="center"/>
    </xf>
    <xf numFmtId="49" fontId="4" fillId="0" borderId="0" xfId="0" applyFont="1" applyFill="1" applyAlignment="1">
      <alignment horizontal="center"/>
    </xf>
    <xf numFmtId="49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Font="1" applyAlignment="1">
      <alignment horizontal="left"/>
    </xf>
    <xf numFmtId="49" fontId="10" fillId="0" borderId="0" xfId="0" applyFont="1" applyAlignment="1">
      <alignment/>
    </xf>
    <xf numFmtId="49" fontId="0" fillId="0" borderId="0" xfId="0" applyFont="1" applyAlignment="1">
      <alignment horizontal="center"/>
    </xf>
    <xf numFmtId="49" fontId="9" fillId="0" borderId="0" xfId="0" applyFont="1" applyAlignment="1">
      <alignment/>
    </xf>
    <xf numFmtId="10" fontId="4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49" fontId="4" fillId="0" borderId="13" xfId="0" applyFont="1" applyBorder="1" applyAlignment="1">
      <alignment horizontal="center"/>
    </xf>
    <xf numFmtId="49" fontId="0" fillId="0" borderId="11" xfId="0" applyFont="1" applyBorder="1" applyAlignment="1">
      <alignment/>
    </xf>
    <xf numFmtId="49" fontId="0" fillId="0" borderId="0" xfId="0" applyNumberFormat="1" applyFont="1" applyAlignment="1">
      <alignment horizontal="center"/>
    </xf>
    <xf numFmtId="3" fontId="0" fillId="0" borderId="14" xfId="0" applyNumberFormat="1" applyFont="1" applyBorder="1" applyAlignment="1">
      <alignment/>
    </xf>
    <xf numFmtId="49" fontId="0" fillId="0" borderId="13" xfId="0" applyFont="1" applyBorder="1" applyAlignment="1">
      <alignment horizontal="center"/>
    </xf>
    <xf numFmtId="49" fontId="12" fillId="0" borderId="0" xfId="0" applyFont="1" applyAlignment="1">
      <alignment/>
    </xf>
    <xf numFmtId="49" fontId="8" fillId="0" borderId="0" xfId="0" applyFont="1" applyAlignment="1">
      <alignment/>
    </xf>
    <xf numFmtId="49" fontId="0" fillId="0" borderId="14" xfId="0" applyNumberFormat="1" applyFont="1" applyBorder="1" applyAlignment="1">
      <alignment horizontal="center"/>
    </xf>
    <xf numFmtId="49" fontId="7" fillId="0" borderId="0" xfId="0" applyFont="1" applyAlignment="1">
      <alignment/>
    </xf>
    <xf numFmtId="9" fontId="0" fillId="0" borderId="0" xfId="56" applyFont="1" applyAlignment="1">
      <alignment/>
    </xf>
    <xf numFmtId="4" fontId="7" fillId="0" borderId="0" xfId="0" applyNumberFormat="1" applyFont="1" applyFill="1" applyBorder="1" applyAlignment="1">
      <alignment horizontal="center"/>
    </xf>
    <xf numFmtId="49" fontId="0" fillId="0" borderId="0" xfId="0" applyFont="1" applyAlignment="1">
      <alignment horizontal="left"/>
    </xf>
    <xf numFmtId="171" fontId="0" fillId="0" borderId="0" xfId="48" applyFont="1" applyAlignment="1">
      <alignment/>
    </xf>
    <xf numFmtId="49" fontId="12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49" fontId="7" fillId="0" borderId="0" xfId="0" applyFont="1" applyAlignment="1">
      <alignment horizontal="center"/>
    </xf>
    <xf numFmtId="49" fontId="0" fillId="0" borderId="0" xfId="0" applyFont="1" applyBorder="1" applyAlignment="1">
      <alignment horizontal="center"/>
    </xf>
    <xf numFmtId="49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9" fontId="4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0" fontId="0" fillId="0" borderId="0" xfId="50" applyFont="1" applyAlignment="1">
      <alignment/>
    </xf>
    <xf numFmtId="49" fontId="0" fillId="0" borderId="0" xfId="0" applyFont="1" applyFill="1" applyBorder="1" applyAlignment="1">
      <alignment horizontal="left"/>
    </xf>
    <xf numFmtId="49" fontId="0" fillId="0" borderId="0" xfId="0" applyFont="1" applyFill="1" applyBorder="1" applyAlignment="1">
      <alignment/>
    </xf>
    <xf numFmtId="49" fontId="4" fillId="0" borderId="0" xfId="0" applyNumberFormat="1" applyFont="1" applyAlignment="1">
      <alignment/>
    </xf>
    <xf numFmtId="177" fontId="4" fillId="0" borderId="0" xfId="53" applyNumberFormat="1" applyFont="1" applyAlignment="1">
      <alignment horizontal="right"/>
      <protection/>
    </xf>
    <xf numFmtId="0" fontId="7" fillId="0" borderId="0" xfId="53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vertical="center"/>
      <protection/>
    </xf>
    <xf numFmtId="0" fontId="6" fillId="0" borderId="0" xfId="53" applyFont="1" applyBorder="1">
      <alignment/>
      <protection/>
    </xf>
    <xf numFmtId="3" fontId="6" fillId="0" borderId="0" xfId="53" applyNumberFormat="1" applyFont="1">
      <alignment/>
      <protection/>
    </xf>
    <xf numFmtId="0" fontId="6" fillId="0" borderId="0" xfId="53" applyFont="1" applyAlignment="1">
      <alignment horizontal="center"/>
      <protection/>
    </xf>
    <xf numFmtId="49" fontId="0" fillId="0" borderId="0" xfId="0" applyNumberFormat="1" applyFont="1" applyFill="1" applyBorder="1" applyAlignment="1">
      <alignment horizontal="left"/>
    </xf>
    <xf numFmtId="49" fontId="5" fillId="0" borderId="0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Alignment="1">
      <alignment/>
    </xf>
    <xf numFmtId="9" fontId="4" fillId="0" borderId="0" xfId="56" applyFont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0" fontId="8" fillId="0" borderId="0" xfId="56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49" fontId="11" fillId="0" borderId="0" xfId="0" applyFont="1" applyAlignment="1">
      <alignment horizontal="center"/>
    </xf>
    <xf numFmtId="49" fontId="0" fillId="0" borderId="0" xfId="0" applyAlignment="1">
      <alignment wrapText="1"/>
    </xf>
    <xf numFmtId="49" fontId="9" fillId="0" borderId="0" xfId="0" applyFont="1" applyAlignment="1">
      <alignment/>
    </xf>
    <xf numFmtId="49" fontId="12" fillId="0" borderId="0" xfId="0" applyFont="1" applyAlignment="1">
      <alignment/>
    </xf>
    <xf numFmtId="0" fontId="10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4" fillId="0" borderId="15" xfId="0" applyFont="1" applyBorder="1" applyAlignment="1">
      <alignment horizontal="center"/>
    </xf>
    <xf numFmtId="49" fontId="0" fillId="0" borderId="16" xfId="0" applyFont="1" applyBorder="1" applyAlignment="1">
      <alignment/>
    </xf>
    <xf numFmtId="49" fontId="0" fillId="0" borderId="17" xfId="0" applyFont="1" applyBorder="1" applyAlignment="1">
      <alignment/>
    </xf>
    <xf numFmtId="49" fontId="4" fillId="0" borderId="17" xfId="0" applyFont="1" applyBorder="1" applyAlignment="1">
      <alignment horizontal="center"/>
    </xf>
    <xf numFmtId="49" fontId="4" fillId="0" borderId="18" xfId="0" applyFont="1" applyBorder="1" applyAlignment="1">
      <alignment/>
    </xf>
    <xf numFmtId="49" fontId="4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49" fontId="4" fillId="0" borderId="24" xfId="0" applyFont="1" applyBorder="1" applyAlignment="1">
      <alignment horizontal="center"/>
    </xf>
    <xf numFmtId="49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49" fontId="5" fillId="0" borderId="27" xfId="0" applyFont="1" applyBorder="1" applyAlignment="1">
      <alignment horizontal="center"/>
    </xf>
    <xf numFmtId="49" fontId="5" fillId="0" borderId="15" xfId="0" applyFont="1" applyBorder="1" applyAlignment="1">
      <alignment horizontal="center"/>
    </xf>
    <xf numFmtId="49" fontId="5" fillId="0" borderId="22" xfId="0" applyFont="1" applyFill="1" applyBorder="1" applyAlignment="1">
      <alignment horizontal="center"/>
    </xf>
    <xf numFmtId="49" fontId="5" fillId="0" borderId="25" xfId="0" applyFont="1" applyFill="1" applyBorder="1" applyAlignment="1">
      <alignment horizontal="center"/>
    </xf>
    <xf numFmtId="49" fontId="5" fillId="0" borderId="22" xfId="0" applyFont="1" applyBorder="1" applyAlignment="1">
      <alignment horizontal="center"/>
    </xf>
    <xf numFmtId="49" fontId="5" fillId="0" borderId="25" xfId="0" applyFont="1" applyBorder="1" applyAlignment="1">
      <alignment horizontal="center"/>
    </xf>
    <xf numFmtId="49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49" fontId="4" fillId="0" borderId="28" xfId="0" applyFont="1" applyBorder="1" applyAlignment="1">
      <alignment horizontal="center"/>
    </xf>
    <xf numFmtId="49" fontId="0" fillId="0" borderId="29" xfId="0" applyFont="1" applyBorder="1" applyAlignment="1">
      <alignment horizontal="center"/>
    </xf>
    <xf numFmtId="49" fontId="4" fillId="0" borderId="30" xfId="0" applyFont="1" applyBorder="1" applyAlignment="1">
      <alignment horizontal="center"/>
    </xf>
    <xf numFmtId="49" fontId="4" fillId="0" borderId="31" xfId="0" applyFont="1" applyBorder="1" applyAlignment="1">
      <alignment horizontal="center"/>
    </xf>
    <xf numFmtId="49" fontId="0" fillId="0" borderId="31" xfId="0" applyFont="1" applyBorder="1" applyAlignment="1">
      <alignment horizontal="center"/>
    </xf>
    <xf numFmtId="49" fontId="0" fillId="0" borderId="30" xfId="0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49" fontId="0" fillId="0" borderId="31" xfId="0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49" fontId="4" fillId="0" borderId="31" xfId="0" applyNumberFormat="1" applyFont="1" applyBorder="1" applyAlignment="1">
      <alignment horizontal="center"/>
    </xf>
    <xf numFmtId="49" fontId="0" fillId="0" borderId="33" xfId="0" applyFont="1" applyBorder="1" applyAlignment="1">
      <alignment horizontal="center"/>
    </xf>
    <xf numFmtId="49" fontId="0" fillId="0" borderId="34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34" xfId="0" applyFont="1" applyBorder="1" applyAlignment="1">
      <alignment/>
    </xf>
    <xf numFmtId="3" fontId="0" fillId="0" borderId="35" xfId="0" applyNumberFormat="1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49" fontId="4" fillId="0" borderId="29" xfId="0" applyFont="1" applyBorder="1" applyAlignment="1">
      <alignment/>
    </xf>
    <xf numFmtId="49" fontId="0" fillId="0" borderId="28" xfId="0" applyFont="1" applyBorder="1" applyAlignment="1">
      <alignment horizontal="center"/>
    </xf>
    <xf numFmtId="3" fontId="4" fillId="0" borderId="36" xfId="0" applyNumberFormat="1" applyFont="1" applyBorder="1" applyAlignment="1">
      <alignment/>
    </xf>
    <xf numFmtId="49" fontId="0" fillId="0" borderId="37" xfId="0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37" xfId="0" applyFont="1" applyBorder="1" applyAlignment="1">
      <alignment/>
    </xf>
    <xf numFmtId="49" fontId="0" fillId="0" borderId="13" xfId="0" applyFont="1" applyBorder="1" applyAlignment="1">
      <alignment horizontal="left"/>
    </xf>
    <xf numFmtId="49" fontId="0" fillId="0" borderId="38" xfId="0" applyFont="1" applyBorder="1" applyAlignment="1">
      <alignment horizontal="center"/>
    </xf>
    <xf numFmtId="3" fontId="0" fillId="0" borderId="39" xfId="0" applyNumberFormat="1" applyFont="1" applyBorder="1" applyAlignment="1">
      <alignment/>
    </xf>
    <xf numFmtId="49" fontId="0" fillId="0" borderId="40" xfId="0" applyFont="1" applyBorder="1" applyAlignment="1">
      <alignment horizontal="center"/>
    </xf>
    <xf numFmtId="3" fontId="0" fillId="0" borderId="41" xfId="0" applyNumberFormat="1" applyFont="1" applyBorder="1" applyAlignment="1">
      <alignment/>
    </xf>
    <xf numFmtId="49" fontId="4" fillId="0" borderId="40" xfId="0" applyFont="1" applyBorder="1" applyAlignment="1">
      <alignment horizontal="center"/>
    </xf>
    <xf numFmtId="3" fontId="4" fillId="0" borderId="41" xfId="0" applyNumberFormat="1" applyFont="1" applyBorder="1" applyAlignment="1">
      <alignment/>
    </xf>
    <xf numFmtId="49" fontId="4" fillId="0" borderId="40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43" xfId="0" applyFont="1" applyBorder="1" applyAlignment="1">
      <alignment horizontal="center"/>
    </xf>
    <xf numFmtId="49" fontId="4" fillId="0" borderId="43" xfId="0" applyFont="1" applyBorder="1" applyAlignment="1">
      <alignment/>
    </xf>
    <xf numFmtId="3" fontId="4" fillId="0" borderId="44" xfId="0" applyNumberFormat="1" applyFont="1" applyBorder="1" applyAlignment="1">
      <alignment/>
    </xf>
    <xf numFmtId="49" fontId="0" fillId="0" borderId="29" xfId="0" applyFont="1" applyBorder="1" applyAlignment="1">
      <alignment/>
    </xf>
    <xf numFmtId="49" fontId="0" fillId="0" borderId="28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/>
    </xf>
    <xf numFmtId="49" fontId="0" fillId="0" borderId="3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0" fillId="0" borderId="35" xfId="0" applyFont="1" applyBorder="1" applyAlignment="1">
      <alignment/>
    </xf>
    <xf numFmtId="10" fontId="4" fillId="0" borderId="15" xfId="0" applyNumberFormat="1" applyFont="1" applyBorder="1" applyAlignment="1">
      <alignment/>
    </xf>
    <xf numFmtId="10" fontId="4" fillId="0" borderId="45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49" fontId="0" fillId="0" borderId="22" xfId="0" applyFont="1" applyBorder="1" applyAlignment="1">
      <alignment/>
    </xf>
    <xf numFmtId="49" fontId="0" fillId="0" borderId="23" xfId="0" applyFont="1" applyBorder="1" applyAlignment="1">
      <alignment/>
    </xf>
    <xf numFmtId="49" fontId="0" fillId="0" borderId="25" xfId="0" applyFont="1" applyBorder="1" applyAlignment="1">
      <alignment/>
    </xf>
    <xf numFmtId="3" fontId="0" fillId="0" borderId="31" xfId="0" applyNumberFormat="1" applyFont="1" applyBorder="1" applyAlignment="1">
      <alignment/>
    </xf>
    <xf numFmtId="10" fontId="0" fillId="0" borderId="20" xfId="0" applyNumberFormat="1" applyFont="1" applyBorder="1" applyAlignment="1">
      <alignment/>
    </xf>
    <xf numFmtId="10" fontId="0" fillId="0" borderId="46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10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49" fontId="4" fillId="0" borderId="34" xfId="0" applyFont="1" applyBorder="1" applyAlignment="1">
      <alignment/>
    </xf>
    <xf numFmtId="49" fontId="4" fillId="0" borderId="27" xfId="0" applyFont="1" applyBorder="1" applyAlignment="1">
      <alignment horizontal="center"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3" fontId="8" fillId="0" borderId="31" xfId="0" applyNumberFormat="1" applyFont="1" applyBorder="1" applyAlignment="1">
      <alignment/>
    </xf>
    <xf numFmtId="49" fontId="0" fillId="0" borderId="55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/>
    </xf>
    <xf numFmtId="49" fontId="0" fillId="0" borderId="56" xfId="0" applyFont="1" applyBorder="1" applyAlignment="1">
      <alignment horizontal="center"/>
    </xf>
    <xf numFmtId="49" fontId="0" fillId="0" borderId="57" xfId="0" applyFont="1" applyBorder="1" applyAlignment="1">
      <alignment/>
    </xf>
    <xf numFmtId="3" fontId="0" fillId="0" borderId="58" xfId="0" applyNumberFormat="1" applyFont="1" applyBorder="1" applyAlignment="1">
      <alignment/>
    </xf>
    <xf numFmtId="49" fontId="0" fillId="0" borderId="59" xfId="0" applyFont="1" applyBorder="1" applyAlignment="1">
      <alignment horizontal="center"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49" fontId="4" fillId="0" borderId="62" xfId="0" applyFont="1" applyBorder="1" applyAlignment="1">
      <alignment horizontal="center"/>
    </xf>
    <xf numFmtId="49" fontId="4" fillId="0" borderId="27" xfId="0" applyFont="1" applyBorder="1" applyAlignment="1">
      <alignment/>
    </xf>
    <xf numFmtId="49" fontId="0" fillId="0" borderId="63" xfId="0" applyNumberFormat="1" applyFont="1" applyBorder="1" applyAlignment="1">
      <alignment horizontal="center"/>
    </xf>
    <xf numFmtId="3" fontId="0" fillId="0" borderId="64" xfId="0" applyNumberFormat="1" applyFont="1" applyBorder="1" applyAlignment="1">
      <alignment/>
    </xf>
    <xf numFmtId="49" fontId="0" fillId="0" borderId="65" xfId="0" applyNumberFormat="1" applyFont="1" applyBorder="1" applyAlignment="1">
      <alignment horizontal="center"/>
    </xf>
    <xf numFmtId="49" fontId="0" fillId="0" borderId="66" xfId="0" applyFont="1" applyBorder="1" applyAlignment="1">
      <alignment/>
    </xf>
    <xf numFmtId="3" fontId="0" fillId="0" borderId="67" xfId="0" applyNumberFormat="1" applyFont="1" applyBorder="1" applyAlignment="1">
      <alignment/>
    </xf>
    <xf numFmtId="49" fontId="0" fillId="0" borderId="14" xfId="0" applyFont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0" fillId="0" borderId="68" xfId="0" applyNumberFormat="1" applyFont="1" applyBorder="1" applyAlignment="1">
      <alignment/>
    </xf>
    <xf numFmtId="49" fontId="4" fillId="0" borderId="69" xfId="0" applyNumberFormat="1" applyFont="1" applyBorder="1" applyAlignment="1">
      <alignment horizontal="center"/>
    </xf>
    <xf numFmtId="49" fontId="4" fillId="0" borderId="70" xfId="0" applyNumberFormat="1" applyFont="1" applyBorder="1" applyAlignment="1">
      <alignment horizontal="center"/>
    </xf>
    <xf numFmtId="49" fontId="4" fillId="0" borderId="70" xfId="0" applyFont="1" applyBorder="1" applyAlignment="1">
      <alignment/>
    </xf>
    <xf numFmtId="3" fontId="0" fillId="0" borderId="70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49" fontId="4" fillId="0" borderId="63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3" fontId="0" fillId="0" borderId="66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49" fontId="4" fillId="0" borderId="69" xfId="0" applyNumberFormat="1" applyFont="1" applyFill="1" applyBorder="1" applyAlignment="1">
      <alignment/>
    </xf>
    <xf numFmtId="49" fontId="4" fillId="0" borderId="70" xfId="0" applyNumberFormat="1" applyFont="1" applyFill="1" applyBorder="1" applyAlignment="1">
      <alignment/>
    </xf>
    <xf numFmtId="49" fontId="0" fillId="0" borderId="70" xfId="0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49" fontId="0" fillId="0" borderId="66" xfId="0" applyNumberFormat="1" applyFont="1" applyBorder="1" applyAlignment="1">
      <alignment horizontal="center"/>
    </xf>
    <xf numFmtId="49" fontId="4" fillId="0" borderId="28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/>
    </xf>
    <xf numFmtId="49" fontId="0" fillId="0" borderId="29" xfId="0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49" fontId="0" fillId="0" borderId="33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9" fontId="6" fillId="0" borderId="31" xfId="0" applyFont="1" applyFill="1" applyBorder="1" applyAlignment="1">
      <alignment horizontal="center"/>
    </xf>
    <xf numFmtId="49" fontId="6" fillId="0" borderId="31" xfId="0" applyFont="1" applyFill="1" applyBorder="1" applyAlignment="1">
      <alignment/>
    </xf>
    <xf numFmtId="49" fontId="6" fillId="0" borderId="31" xfId="0" applyFont="1" applyBorder="1" applyAlignment="1">
      <alignment horizontal="right" vertical="center"/>
    </xf>
    <xf numFmtId="49" fontId="6" fillId="0" borderId="72" xfId="0" applyFont="1" applyFill="1" applyBorder="1" applyAlignment="1">
      <alignment horizontal="center"/>
    </xf>
    <xf numFmtId="49" fontId="6" fillId="0" borderId="72" xfId="0" applyFont="1" applyFill="1" applyBorder="1" applyAlignment="1">
      <alignment/>
    </xf>
    <xf numFmtId="49" fontId="6" fillId="0" borderId="72" xfId="0" applyFont="1" applyBorder="1" applyAlignment="1">
      <alignment horizontal="right" vertical="center"/>
    </xf>
    <xf numFmtId="49" fontId="6" fillId="0" borderId="0" xfId="0" applyFont="1" applyFill="1" applyBorder="1" applyAlignment="1">
      <alignment horizontal="center"/>
    </xf>
    <xf numFmtId="49" fontId="6" fillId="0" borderId="0" xfId="0" applyFont="1" applyBorder="1" applyAlignment="1">
      <alignment horizontal="right" vertical="center"/>
    </xf>
    <xf numFmtId="49" fontId="0" fillId="0" borderId="0" xfId="0" applyBorder="1" applyAlignment="1">
      <alignment/>
    </xf>
    <xf numFmtId="49" fontId="6" fillId="0" borderId="55" xfId="0" applyFont="1" applyFill="1" applyBorder="1" applyAlignment="1">
      <alignment horizontal="center"/>
    </xf>
    <xf numFmtId="49" fontId="6" fillId="0" borderId="55" xfId="0" applyFont="1" applyFill="1" applyBorder="1" applyAlignment="1">
      <alignment/>
    </xf>
    <xf numFmtId="49" fontId="6" fillId="0" borderId="55" xfId="0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/>
    </xf>
    <xf numFmtId="49" fontId="6" fillId="0" borderId="15" xfId="0" applyFont="1" applyFill="1" applyBorder="1" applyAlignment="1">
      <alignment/>
    </xf>
    <xf numFmtId="49" fontId="6" fillId="0" borderId="15" xfId="0" applyFont="1" applyBorder="1" applyAlignment="1">
      <alignment horizontal="right" vertical="center"/>
    </xf>
    <xf numFmtId="0" fontId="6" fillId="0" borderId="31" xfId="53" applyFont="1" applyBorder="1" applyAlignment="1">
      <alignment horizontal="justify" vertical="center"/>
      <protection/>
    </xf>
    <xf numFmtId="0" fontId="6" fillId="0" borderId="31" xfId="53" applyFont="1" applyBorder="1" applyAlignment="1">
      <alignment horizontal="justify" vertical="center" wrapText="1"/>
      <protection/>
    </xf>
    <xf numFmtId="0" fontId="6" fillId="0" borderId="31" xfId="53" applyFont="1" applyBorder="1" applyAlignment="1">
      <alignment vertical="center" wrapText="1"/>
      <protection/>
    </xf>
    <xf numFmtId="4" fontId="7" fillId="0" borderId="31" xfId="53" applyNumberFormat="1" applyFont="1" applyBorder="1" applyAlignment="1">
      <alignment horizontal="center" vertical="center"/>
      <protection/>
    </xf>
    <xf numFmtId="0" fontId="6" fillId="0" borderId="31" xfId="53" applyFont="1" applyBorder="1" applyAlignment="1">
      <alignment vertical="center"/>
      <protection/>
    </xf>
    <xf numFmtId="3" fontId="6" fillId="0" borderId="31" xfId="53" applyNumberFormat="1" applyFont="1" applyBorder="1">
      <alignment/>
      <protection/>
    </xf>
    <xf numFmtId="4" fontId="6" fillId="0" borderId="31" xfId="53" applyNumberFormat="1" applyFont="1" applyBorder="1">
      <alignment/>
      <protection/>
    </xf>
    <xf numFmtId="49" fontId="19" fillId="0" borderId="0" xfId="0" applyFont="1" applyAlignment="1">
      <alignment/>
    </xf>
    <xf numFmtId="3" fontId="0" fillId="0" borderId="31" xfId="0" applyNumberFormat="1" applyFont="1" applyFill="1" applyBorder="1" applyAlignment="1">
      <alignment/>
    </xf>
    <xf numFmtId="49" fontId="0" fillId="0" borderId="0" xfId="0" applyAlignment="1">
      <alignment vertical="justify" wrapText="1"/>
    </xf>
    <xf numFmtId="170" fontId="4" fillId="0" borderId="0" xfId="50" applyFont="1" applyAlignment="1">
      <alignment/>
    </xf>
    <xf numFmtId="0" fontId="6" fillId="0" borderId="0" xfId="54" applyFont="1">
      <alignment/>
      <protection/>
    </xf>
    <xf numFmtId="0" fontId="6" fillId="0" borderId="0" xfId="54" applyFont="1" applyBorder="1">
      <alignment/>
      <protection/>
    </xf>
    <xf numFmtId="0" fontId="6" fillId="0" borderId="31" xfId="54" applyFont="1" applyFill="1" applyBorder="1">
      <alignment/>
      <protection/>
    </xf>
    <xf numFmtId="0" fontId="6" fillId="0" borderId="30" xfId="54" applyFont="1" applyFill="1" applyBorder="1">
      <alignment/>
      <protection/>
    </xf>
    <xf numFmtId="49" fontId="12" fillId="0" borderId="0" xfId="0" applyFont="1" applyAlignment="1">
      <alignment/>
    </xf>
    <xf numFmtId="0" fontId="6" fillId="0" borderId="0" xfId="54" applyFont="1" applyFill="1" applyBorder="1">
      <alignment/>
      <protection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center"/>
    </xf>
    <xf numFmtId="9" fontId="5" fillId="0" borderId="0" xfId="56" applyFont="1" applyFill="1" applyAlignment="1">
      <alignment horizontal="center"/>
    </xf>
    <xf numFmtId="9" fontId="5" fillId="0" borderId="0" xfId="0" applyNumberFormat="1" applyFont="1" applyAlignment="1">
      <alignment horizontal="center"/>
    </xf>
    <xf numFmtId="198" fontId="6" fillId="0" borderId="0" xfId="54" applyNumberFormat="1" applyFont="1">
      <alignment/>
      <protection/>
    </xf>
    <xf numFmtId="49" fontId="0" fillId="0" borderId="73" xfId="0" applyBorder="1" applyAlignment="1">
      <alignment/>
    </xf>
    <xf numFmtId="9" fontId="0" fillId="0" borderId="55" xfId="56" applyNumberFormat="1" applyBorder="1" applyAlignment="1">
      <alignment/>
    </xf>
    <xf numFmtId="9" fontId="0" fillId="0" borderId="74" xfId="56" applyNumberFormat="1" applyBorder="1" applyAlignment="1">
      <alignment/>
    </xf>
    <xf numFmtId="49" fontId="21" fillId="0" borderId="0" xfId="0" applyFont="1" applyAlignment="1">
      <alignment/>
    </xf>
    <xf numFmtId="3" fontId="4" fillId="0" borderId="23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184" fontId="0" fillId="0" borderId="25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49" fontId="9" fillId="0" borderId="23" xfId="0" applyFont="1" applyBorder="1" applyAlignment="1">
      <alignment/>
    </xf>
    <xf numFmtId="49" fontId="4" fillId="0" borderId="23" xfId="0" applyFont="1" applyBorder="1" applyAlignment="1">
      <alignment/>
    </xf>
    <xf numFmtId="49" fontId="4" fillId="0" borderId="53" xfId="0" applyFont="1" applyBorder="1" applyAlignment="1">
      <alignment/>
    </xf>
    <xf numFmtId="49" fontId="4" fillId="0" borderId="54" xfId="0" applyFont="1" applyBorder="1" applyAlignment="1">
      <alignment/>
    </xf>
    <xf numFmtId="49" fontId="21" fillId="0" borderId="23" xfId="0" applyFont="1" applyBorder="1" applyAlignment="1">
      <alignment/>
    </xf>
    <xf numFmtId="49" fontId="0" fillId="0" borderId="23" xfId="0" applyFont="1" applyBorder="1" applyAlignment="1">
      <alignment/>
    </xf>
    <xf numFmtId="49" fontId="0" fillId="0" borderId="0" xfId="0" applyFont="1" applyAlignment="1">
      <alignment/>
    </xf>
    <xf numFmtId="170" fontId="4" fillId="0" borderId="0" xfId="50" applyFont="1" applyAlignment="1">
      <alignment/>
    </xf>
    <xf numFmtId="49" fontId="0" fillId="34" borderId="0" xfId="0" applyFont="1" applyFill="1" applyAlignment="1">
      <alignment/>
    </xf>
    <xf numFmtId="49" fontId="4" fillId="34" borderId="0" xfId="0" applyFont="1" applyFill="1" applyAlignment="1">
      <alignment horizontal="center"/>
    </xf>
    <xf numFmtId="3" fontId="4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 horizontal="center"/>
    </xf>
    <xf numFmtId="49" fontId="4" fillId="34" borderId="0" xfId="0" applyFont="1" applyFill="1" applyAlignment="1">
      <alignment/>
    </xf>
    <xf numFmtId="49" fontId="5" fillId="34" borderId="15" xfId="0" applyFont="1" applyFill="1" applyBorder="1" applyAlignment="1">
      <alignment horizontal="center"/>
    </xf>
    <xf numFmtId="3" fontId="4" fillId="34" borderId="75" xfId="0" applyNumberFormat="1" applyFont="1" applyFill="1" applyBorder="1" applyAlignment="1">
      <alignment/>
    </xf>
    <xf numFmtId="3" fontId="0" fillId="34" borderId="76" xfId="0" applyNumberFormat="1" applyFont="1" applyFill="1" applyBorder="1" applyAlignment="1">
      <alignment/>
    </xf>
    <xf numFmtId="49" fontId="5" fillId="34" borderId="27" xfId="0" applyFont="1" applyFill="1" applyBorder="1" applyAlignment="1">
      <alignment horizontal="center"/>
    </xf>
    <xf numFmtId="3" fontId="0" fillId="34" borderId="18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4" fillId="34" borderId="27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49" fontId="5" fillId="34" borderId="22" xfId="0" applyFont="1" applyFill="1" applyBorder="1" applyAlignment="1">
      <alignment horizontal="center"/>
    </xf>
    <xf numFmtId="49" fontId="5" fillId="34" borderId="25" xfId="0" applyFont="1" applyFill="1" applyBorder="1" applyAlignment="1">
      <alignment horizontal="center"/>
    </xf>
    <xf numFmtId="49" fontId="4" fillId="34" borderId="25" xfId="0" applyFont="1" applyFill="1" applyBorder="1" applyAlignment="1">
      <alignment horizontal="center"/>
    </xf>
    <xf numFmtId="3" fontId="4" fillId="34" borderId="25" xfId="0" applyNumberFormat="1" applyFont="1" applyFill="1" applyBorder="1" applyAlignment="1">
      <alignment/>
    </xf>
    <xf numFmtId="3" fontId="0" fillId="34" borderId="77" xfId="0" applyNumberFormat="1" applyFont="1" applyFill="1" applyBorder="1" applyAlignment="1">
      <alignment/>
    </xf>
    <xf numFmtId="3" fontId="4" fillId="34" borderId="78" xfId="0" applyNumberFormat="1" applyFont="1" applyFill="1" applyBorder="1" applyAlignment="1">
      <alignment/>
    </xf>
    <xf numFmtId="3" fontId="0" fillId="34" borderId="79" xfId="0" applyNumberFormat="1" applyFont="1" applyFill="1" applyBorder="1" applyAlignment="1">
      <alignment/>
    </xf>
    <xf numFmtId="3" fontId="0" fillId="34" borderId="54" xfId="0" applyNumberFormat="1" applyFont="1" applyFill="1" applyBorder="1" applyAlignment="1">
      <alignment/>
    </xf>
    <xf numFmtId="3" fontId="4" fillId="34" borderId="47" xfId="0" applyNumberFormat="1" applyFont="1" applyFill="1" applyBorder="1" applyAlignment="1">
      <alignment/>
    </xf>
    <xf numFmtId="3" fontId="0" fillId="34" borderId="53" xfId="0" applyNumberFormat="1" applyFont="1" applyFill="1" applyBorder="1" applyAlignment="1">
      <alignment/>
    </xf>
    <xf numFmtId="3" fontId="0" fillId="34" borderId="68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49" fontId="4" fillId="34" borderId="15" xfId="0" applyFont="1" applyFill="1" applyBorder="1" applyAlignment="1">
      <alignment horizontal="center"/>
    </xf>
    <xf numFmtId="49" fontId="4" fillId="34" borderId="80" xfId="0" applyFont="1" applyFill="1" applyBorder="1" applyAlignment="1">
      <alignment horizontal="center"/>
    </xf>
    <xf numFmtId="3" fontId="4" fillId="34" borderId="80" xfId="0" applyNumberFormat="1" applyFont="1" applyFill="1" applyBorder="1" applyAlignment="1">
      <alignment/>
    </xf>
    <xf numFmtId="3" fontId="0" fillId="34" borderId="81" xfId="0" applyNumberFormat="1" applyFont="1" applyFill="1" applyBorder="1" applyAlignment="1">
      <alignment/>
    </xf>
    <xf numFmtId="49" fontId="4" fillId="34" borderId="16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3" fontId="0" fillId="34" borderId="25" xfId="0" applyNumberFormat="1" applyFont="1" applyFill="1" applyBorder="1" applyAlignment="1">
      <alignment/>
    </xf>
    <xf numFmtId="49" fontId="4" fillId="34" borderId="69" xfId="0" applyNumberFormat="1" applyFont="1" applyFill="1" applyBorder="1" applyAlignment="1">
      <alignment horizontal="center"/>
    </xf>
    <xf numFmtId="49" fontId="4" fillId="34" borderId="70" xfId="0" applyNumberFormat="1" applyFont="1" applyFill="1" applyBorder="1" applyAlignment="1">
      <alignment horizontal="center"/>
    </xf>
    <xf numFmtId="49" fontId="4" fillId="34" borderId="70" xfId="0" applyFont="1" applyFill="1" applyBorder="1" applyAlignment="1">
      <alignment/>
    </xf>
    <xf numFmtId="3" fontId="4" fillId="34" borderId="70" xfId="0" applyNumberFormat="1" applyFont="1" applyFill="1" applyBorder="1" applyAlignment="1">
      <alignment/>
    </xf>
    <xf numFmtId="3" fontId="4" fillId="34" borderId="71" xfId="0" applyNumberFormat="1" applyFont="1" applyFill="1" applyBorder="1" applyAlignment="1">
      <alignment/>
    </xf>
    <xf numFmtId="49" fontId="4" fillId="34" borderId="63" xfId="0" applyNumberFormat="1" applyFont="1" applyFill="1" applyBorder="1" applyAlignment="1">
      <alignment horizontal="center"/>
    </xf>
    <xf numFmtId="49" fontId="4" fillId="34" borderId="31" xfId="0" applyNumberFormat="1" applyFont="1" applyFill="1" applyBorder="1" applyAlignment="1">
      <alignment horizontal="center"/>
    </xf>
    <xf numFmtId="49" fontId="4" fillId="34" borderId="31" xfId="0" applyFont="1" applyFill="1" applyBorder="1" applyAlignment="1">
      <alignment/>
    </xf>
    <xf numFmtId="3" fontId="4" fillId="34" borderId="31" xfId="0" applyNumberFormat="1" applyFont="1" applyFill="1" applyBorder="1" applyAlignment="1">
      <alignment/>
    </xf>
    <xf numFmtId="3" fontId="4" fillId="34" borderId="64" xfId="0" applyNumberFormat="1" applyFont="1" applyFill="1" applyBorder="1" applyAlignment="1">
      <alignment/>
    </xf>
    <xf numFmtId="49" fontId="4" fillId="34" borderId="30" xfId="0" applyNumberFormat="1" applyFont="1" applyFill="1" applyBorder="1" applyAlignment="1">
      <alignment horizontal="center"/>
    </xf>
    <xf numFmtId="3" fontId="4" fillId="34" borderId="32" xfId="0" applyNumberFormat="1" applyFont="1" applyFill="1" applyBorder="1" applyAlignment="1">
      <alignment/>
    </xf>
    <xf numFmtId="49" fontId="4" fillId="34" borderId="10" xfId="0" applyFont="1" applyFill="1" applyBorder="1" applyAlignment="1">
      <alignment horizontal="center"/>
    </xf>
    <xf numFmtId="3" fontId="4" fillId="34" borderId="0" xfId="0" applyNumberFormat="1" applyFont="1" applyFill="1" applyBorder="1" applyAlignment="1" applyProtection="1">
      <alignment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3" fontId="4" fillId="34" borderId="0" xfId="0" applyNumberFormat="1" applyFont="1" applyFill="1" applyBorder="1" applyAlignment="1" applyProtection="1">
      <alignment/>
      <protection locked="0"/>
    </xf>
    <xf numFmtId="3" fontId="4" fillId="34" borderId="15" xfId="0" applyNumberFormat="1" applyFont="1" applyFill="1" applyBorder="1" applyAlignment="1" applyProtection="1">
      <alignment/>
      <protection locked="0"/>
    </xf>
    <xf numFmtId="3" fontId="0" fillId="34" borderId="15" xfId="0" applyNumberFormat="1" applyFont="1" applyFill="1" applyBorder="1" applyAlignment="1" applyProtection="1">
      <alignment/>
      <protection locked="0"/>
    </xf>
    <xf numFmtId="3" fontId="4" fillId="34" borderId="13" xfId="0" applyNumberFormat="1" applyFont="1" applyFill="1" applyBorder="1" applyAlignment="1">
      <alignment/>
    </xf>
    <xf numFmtId="49" fontId="5" fillId="34" borderId="13" xfId="0" applyFont="1" applyFill="1" applyBorder="1" applyAlignment="1">
      <alignment horizontal="center"/>
    </xf>
    <xf numFmtId="3" fontId="4" fillId="34" borderId="26" xfId="0" applyNumberFormat="1" applyFont="1" applyFill="1" applyBorder="1" applyAlignment="1">
      <alignment/>
    </xf>
    <xf numFmtId="49" fontId="4" fillId="34" borderId="29" xfId="0" applyFont="1" applyFill="1" applyBorder="1" applyAlignment="1">
      <alignment/>
    </xf>
    <xf numFmtId="3" fontId="4" fillId="34" borderId="36" xfId="0" applyNumberFormat="1" applyFont="1" applyFill="1" applyBorder="1" applyAlignment="1">
      <alignment/>
    </xf>
    <xf numFmtId="49" fontId="11" fillId="34" borderId="13" xfId="0" applyFont="1" applyFill="1" applyBorder="1" applyAlignment="1">
      <alignment/>
    </xf>
    <xf numFmtId="3" fontId="11" fillId="34" borderId="41" xfId="0" applyNumberFormat="1" applyFont="1" applyFill="1" applyBorder="1" applyAlignment="1">
      <alignment/>
    </xf>
    <xf numFmtId="49" fontId="4" fillId="34" borderId="13" xfId="0" applyFont="1" applyFill="1" applyBorder="1" applyAlignment="1">
      <alignment/>
    </xf>
    <xf numFmtId="3" fontId="4" fillId="34" borderId="41" xfId="0" applyNumberFormat="1" applyFont="1" applyFill="1" applyBorder="1" applyAlignment="1">
      <alignment/>
    </xf>
    <xf numFmtId="3" fontId="11" fillId="34" borderId="15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3" fontId="0" fillId="34" borderId="24" xfId="0" applyNumberFormat="1" applyFont="1" applyFill="1" applyBorder="1" applyAlignment="1">
      <alignment/>
    </xf>
    <xf numFmtId="10" fontId="4" fillId="34" borderId="15" xfId="0" applyNumberFormat="1" applyFont="1" applyFill="1" applyBorder="1" applyAlignment="1">
      <alignment/>
    </xf>
    <xf numFmtId="3" fontId="0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171" fontId="0" fillId="0" borderId="31" xfId="48" applyFont="1" applyBorder="1" applyAlignment="1">
      <alignment/>
    </xf>
    <xf numFmtId="49" fontId="0" fillId="0" borderId="82" xfId="0" applyNumberFormat="1" applyFont="1" applyFill="1" applyBorder="1" applyAlignment="1">
      <alignment horizontal="center"/>
    </xf>
    <xf numFmtId="3" fontId="4" fillId="0" borderId="0" xfId="50" applyNumberFormat="1" applyFont="1" applyFill="1" applyAlignment="1">
      <alignment horizontal="center"/>
    </xf>
    <xf numFmtId="49" fontId="22" fillId="0" borderId="0" xfId="0" applyFont="1" applyAlignment="1">
      <alignment/>
    </xf>
    <xf numFmtId="4" fontId="0" fillId="0" borderId="0" xfId="50" applyNumberFormat="1" applyFont="1" applyAlignment="1">
      <alignment/>
    </xf>
    <xf numFmtId="49" fontId="22" fillId="0" borderId="0" xfId="0" applyFont="1" applyAlignment="1">
      <alignment/>
    </xf>
    <xf numFmtId="49" fontId="0" fillId="0" borderId="83" xfId="0" applyFont="1" applyBorder="1" applyAlignment="1">
      <alignment/>
    </xf>
    <xf numFmtId="49" fontId="3" fillId="0" borderId="0" xfId="0" applyFont="1" applyFill="1" applyBorder="1" applyAlignment="1" applyProtection="1">
      <alignment horizontal="center"/>
      <protection locked="0"/>
    </xf>
    <xf numFmtId="3" fontId="1" fillId="0" borderId="0" xfId="48" applyNumberFormat="1" applyFont="1" applyAlignment="1">
      <alignment/>
    </xf>
    <xf numFmtId="3" fontId="2" fillId="0" borderId="0" xfId="48" applyNumberFormat="1" applyFont="1" applyAlignment="1">
      <alignment/>
    </xf>
    <xf numFmtId="3" fontId="0" fillId="0" borderId="0" xfId="48" applyNumberFormat="1" applyFont="1" applyAlignment="1">
      <alignment/>
    </xf>
    <xf numFmtId="3" fontId="0" fillId="0" borderId="0" xfId="50" applyNumberFormat="1" applyFont="1" applyAlignment="1">
      <alignment/>
    </xf>
    <xf numFmtId="4" fontId="0" fillId="0" borderId="0" xfId="0" applyNumberFormat="1" applyFont="1" applyAlignment="1">
      <alignment/>
    </xf>
    <xf numFmtId="9" fontId="0" fillId="0" borderId="0" xfId="56" applyFont="1" applyAlignment="1">
      <alignment/>
    </xf>
    <xf numFmtId="3" fontId="8" fillId="0" borderId="0" xfId="0" applyNumberFormat="1" applyFont="1" applyAlignment="1">
      <alignment/>
    </xf>
    <xf numFmtId="3" fontId="0" fillId="0" borderId="31" xfId="48" applyNumberFormat="1" applyFont="1" applyFill="1" applyBorder="1" applyAlignment="1">
      <alignment/>
    </xf>
    <xf numFmtId="3" fontId="0" fillId="0" borderId="13" xfId="48" applyNumberFormat="1" applyFont="1" applyFill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23" fillId="0" borderId="32" xfId="0" applyNumberFormat="1" applyFont="1" applyBorder="1" applyAlignment="1">
      <alignment/>
    </xf>
    <xf numFmtId="0" fontId="4" fillId="34" borderId="0" xfId="54" applyFont="1" applyFill="1" applyBorder="1" applyAlignment="1">
      <alignment horizontal="center"/>
      <protection/>
    </xf>
    <xf numFmtId="0" fontId="6" fillId="0" borderId="16" xfId="54" applyFont="1" applyBorder="1">
      <alignment/>
      <protection/>
    </xf>
    <xf numFmtId="0" fontId="6" fillId="0" borderId="84" xfId="54" applyFont="1" applyBorder="1">
      <alignment/>
      <protection/>
    </xf>
    <xf numFmtId="0" fontId="4" fillId="34" borderId="17" xfId="54" applyFont="1" applyFill="1" applyBorder="1" applyAlignment="1">
      <alignment horizontal="center"/>
      <protection/>
    </xf>
    <xf numFmtId="0" fontId="6" fillId="0" borderId="17" xfId="54" applyFont="1" applyBorder="1">
      <alignment/>
      <protection/>
    </xf>
    <xf numFmtId="0" fontId="20" fillId="34" borderId="17" xfId="54" applyFont="1" applyFill="1" applyBorder="1">
      <alignment/>
      <protection/>
    </xf>
    <xf numFmtId="0" fontId="20" fillId="0" borderId="17" xfId="54" applyFont="1" applyFill="1" applyBorder="1">
      <alignment/>
      <protection/>
    </xf>
    <xf numFmtId="0" fontId="7" fillId="0" borderId="17" xfId="54" applyFont="1" applyBorder="1">
      <alignment/>
      <protection/>
    </xf>
    <xf numFmtId="49" fontId="6" fillId="0" borderId="17" xfId="0" applyFont="1" applyFill="1" applyBorder="1" applyAlignment="1">
      <alignment/>
    </xf>
    <xf numFmtId="0" fontId="6" fillId="0" borderId="17" xfId="54" applyFont="1" applyFill="1" applyBorder="1">
      <alignment/>
      <protection/>
    </xf>
    <xf numFmtId="0" fontId="7" fillId="0" borderId="17" xfId="54" applyFont="1" applyFill="1" applyBorder="1">
      <alignment/>
      <protection/>
    </xf>
    <xf numFmtId="0" fontId="24" fillId="0" borderId="17" xfId="54" applyFont="1" applyFill="1" applyBorder="1">
      <alignment/>
      <protection/>
    </xf>
    <xf numFmtId="0" fontId="7" fillId="34" borderId="24" xfId="54" applyFont="1" applyFill="1" applyBorder="1" applyAlignment="1">
      <alignment horizontal="center"/>
      <protection/>
    </xf>
    <xf numFmtId="0" fontId="6" fillId="34" borderId="85" xfId="54" applyFont="1" applyFill="1" applyBorder="1">
      <alignment/>
      <protection/>
    </xf>
    <xf numFmtId="49" fontId="4" fillId="0" borderId="1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 applyProtection="1">
      <alignment/>
      <protection locked="0"/>
    </xf>
    <xf numFmtId="9" fontId="4" fillId="34" borderId="15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49" fontId="0" fillId="0" borderId="63" xfId="0" applyFont="1" applyBorder="1" applyAlignment="1">
      <alignment/>
    </xf>
    <xf numFmtId="183" fontId="0" fillId="0" borderId="31" xfId="0" applyNumberFormat="1" applyFont="1" applyBorder="1" applyAlignment="1">
      <alignment/>
    </xf>
    <xf numFmtId="183" fontId="0" fillId="0" borderId="64" xfId="0" applyNumberFormat="1" applyFont="1" applyBorder="1" applyAlignment="1">
      <alignment/>
    </xf>
    <xf numFmtId="9" fontId="0" fillId="0" borderId="31" xfId="0" applyNumberFormat="1" applyFont="1" applyBorder="1" applyAlignment="1">
      <alignment/>
    </xf>
    <xf numFmtId="9" fontId="0" fillId="0" borderId="64" xfId="0" applyNumberFormat="1" applyFont="1" applyBorder="1" applyAlignment="1">
      <alignment/>
    </xf>
    <xf numFmtId="170" fontId="0" fillId="0" borderId="31" xfId="50" applyFont="1" applyBorder="1" applyAlignment="1">
      <alignment/>
    </xf>
    <xf numFmtId="170" fontId="0" fillId="0" borderId="64" xfId="50" applyFont="1" applyBorder="1" applyAlignment="1">
      <alignment/>
    </xf>
    <xf numFmtId="9" fontId="0" fillId="0" borderId="31" xfId="56" applyFont="1" applyBorder="1" applyAlignment="1">
      <alignment/>
    </xf>
    <xf numFmtId="9" fontId="0" fillId="0" borderId="64" xfId="56" applyFont="1" applyBorder="1" applyAlignment="1">
      <alignment/>
    </xf>
    <xf numFmtId="183" fontId="0" fillId="0" borderId="31" xfId="56" applyNumberFormat="1" applyFont="1" applyBorder="1" applyAlignment="1">
      <alignment/>
    </xf>
    <xf numFmtId="183" fontId="0" fillId="0" borderId="64" xfId="56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2" fontId="0" fillId="0" borderId="64" xfId="0" applyNumberFormat="1" applyFont="1" applyBorder="1" applyAlignment="1">
      <alignment/>
    </xf>
    <xf numFmtId="49" fontId="0" fillId="0" borderId="64" xfId="0" applyFont="1" applyBorder="1" applyAlignment="1">
      <alignment/>
    </xf>
    <xf numFmtId="49" fontId="0" fillId="0" borderId="65" xfId="0" applyFont="1" applyFill="1" applyBorder="1" applyAlignment="1">
      <alignment/>
    </xf>
    <xf numFmtId="0" fontId="0" fillId="0" borderId="66" xfId="0" applyNumberFormat="1" applyFont="1" applyBorder="1" applyAlignment="1">
      <alignment/>
    </xf>
    <xf numFmtId="0" fontId="0" fillId="0" borderId="67" xfId="0" applyNumberFormat="1" applyFont="1" applyBorder="1" applyAlignment="1">
      <alignment/>
    </xf>
    <xf numFmtId="49" fontId="0" fillId="0" borderId="0" xfId="0" applyFont="1" applyAlignment="1">
      <alignment vertical="justify" wrapText="1"/>
    </xf>
    <xf numFmtId="0" fontId="7" fillId="34" borderId="31" xfId="53" applyFont="1" applyFill="1" applyBorder="1" applyAlignment="1">
      <alignment horizontal="center"/>
      <protection/>
    </xf>
    <xf numFmtId="4" fontId="7" fillId="34" borderId="31" xfId="53" applyNumberFormat="1" applyFont="1" applyFill="1" applyBorder="1" applyAlignment="1">
      <alignment horizontal="center" vertical="center" wrapText="1"/>
      <protection/>
    </xf>
    <xf numFmtId="49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34" borderId="15" xfId="0" applyNumberFormat="1" applyFont="1" applyFill="1" applyBorder="1" applyAlignment="1">
      <alignment horizontal="right"/>
    </xf>
    <xf numFmtId="49" fontId="11" fillId="34" borderId="15" xfId="0" applyFont="1" applyFill="1" applyBorder="1" applyAlignment="1">
      <alignment horizontal="center"/>
    </xf>
    <xf numFmtId="3" fontId="11" fillId="34" borderId="15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7" fillId="0" borderId="86" xfId="0" applyNumberFormat="1" applyFont="1" applyFill="1" applyBorder="1" applyAlignment="1">
      <alignment/>
    </xf>
    <xf numFmtId="3" fontId="17" fillId="0" borderId="85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99" fontId="12" fillId="0" borderId="31" xfId="0" applyNumberFormat="1" applyFont="1" applyBorder="1" applyAlignment="1">
      <alignment horizontal="center" vertical="center"/>
    </xf>
    <xf numFmtId="49" fontId="12" fillId="0" borderId="0" xfId="0" applyFont="1" applyBorder="1" applyAlignment="1">
      <alignment vertical="center"/>
    </xf>
    <xf numFmtId="199" fontId="12" fillId="0" borderId="0" xfId="0" applyNumberFormat="1" applyFont="1" applyBorder="1" applyAlignment="1">
      <alignment horizontal="center" vertical="center"/>
    </xf>
    <xf numFmtId="199" fontId="6" fillId="0" borderId="31" xfId="0" applyNumberFormat="1" applyFont="1" applyBorder="1" applyAlignment="1">
      <alignment horizontal="center" vertical="center"/>
    </xf>
    <xf numFmtId="177" fontId="18" fillId="0" borderId="31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/>
    </xf>
    <xf numFmtId="49" fontId="5" fillId="34" borderId="16" xfId="0" applyFont="1" applyFill="1" applyBorder="1" applyAlignment="1">
      <alignment horizontal="center"/>
    </xf>
    <xf numFmtId="49" fontId="5" fillId="34" borderId="84" xfId="0" applyFont="1" applyFill="1" applyBorder="1" applyAlignment="1">
      <alignment horizontal="center"/>
    </xf>
    <xf numFmtId="49" fontId="5" fillId="34" borderId="24" xfId="0" applyFont="1" applyFill="1" applyBorder="1" applyAlignment="1">
      <alignment horizontal="center"/>
    </xf>
    <xf numFmtId="49" fontId="5" fillId="34" borderId="85" xfId="0" applyFont="1" applyFill="1" applyBorder="1" applyAlignment="1">
      <alignment horizontal="center"/>
    </xf>
    <xf numFmtId="49" fontId="5" fillId="34" borderId="26" xfId="0" applyFont="1" applyFill="1" applyBorder="1" applyAlignment="1">
      <alignment horizontal="center"/>
    </xf>
    <xf numFmtId="199" fontId="12" fillId="0" borderId="72" xfId="0" applyNumberFormat="1" applyFont="1" applyBorder="1" applyAlignment="1">
      <alignment horizontal="center" vertical="center"/>
    </xf>
    <xf numFmtId="3" fontId="4" fillId="0" borderId="72" xfId="0" applyNumberFormat="1" applyFont="1" applyBorder="1" applyAlignment="1">
      <alignment/>
    </xf>
    <xf numFmtId="3" fontId="0" fillId="0" borderId="72" xfId="0" applyNumberFormat="1" applyFont="1" applyBorder="1" applyAlignment="1">
      <alignment/>
    </xf>
    <xf numFmtId="3" fontId="25" fillId="34" borderId="15" xfId="0" applyNumberFormat="1" applyFont="1" applyFill="1" applyBorder="1" applyAlignment="1">
      <alignment vertical="center"/>
    </xf>
    <xf numFmtId="49" fontId="12" fillId="0" borderId="30" xfId="0" applyFont="1" applyBorder="1" applyAlignment="1">
      <alignment vertical="center"/>
    </xf>
    <xf numFmtId="49" fontId="12" fillId="0" borderId="87" xfId="0" applyFont="1" applyBorder="1" applyAlignment="1">
      <alignment vertical="center"/>
    </xf>
    <xf numFmtId="3" fontId="0" fillId="0" borderId="88" xfId="0" applyNumberFormat="1" applyFont="1" applyBorder="1" applyAlignment="1">
      <alignment/>
    </xf>
    <xf numFmtId="49" fontId="5" fillId="0" borderId="30" xfId="0" applyFont="1" applyBorder="1" applyAlignment="1">
      <alignment horizontal="center" vertical="center"/>
    </xf>
    <xf numFmtId="49" fontId="12" fillId="0" borderId="30" xfId="0" applyFont="1" applyBorder="1" applyAlignment="1">
      <alignment horizontal="justify" vertical="center"/>
    </xf>
    <xf numFmtId="49" fontId="12" fillId="0" borderId="28" xfId="0" applyFont="1" applyBorder="1" applyAlignment="1">
      <alignment vertical="center"/>
    </xf>
    <xf numFmtId="199" fontId="12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49" fontId="12" fillId="0" borderId="28" xfId="0" applyFont="1" applyBorder="1" applyAlignment="1">
      <alignment horizontal="right" vertical="center"/>
    </xf>
    <xf numFmtId="49" fontId="12" fillId="0" borderId="24" xfId="0" applyFont="1" applyBorder="1" applyAlignment="1">
      <alignment/>
    </xf>
    <xf numFmtId="49" fontId="0" fillId="0" borderId="85" xfId="0" applyBorder="1" applyAlignment="1">
      <alignment/>
    </xf>
    <xf numFmtId="49" fontId="0" fillId="0" borderId="85" xfId="0" applyFont="1" applyBorder="1" applyAlignment="1">
      <alignment/>
    </xf>
    <xf numFmtId="3" fontId="0" fillId="0" borderId="85" xfId="0" applyNumberFormat="1" applyFont="1" applyBorder="1" applyAlignment="1">
      <alignment/>
    </xf>
    <xf numFmtId="0" fontId="6" fillId="0" borderId="0" xfId="54" applyFont="1" applyAlignment="1">
      <alignment horizontal="right"/>
      <protection/>
    </xf>
    <xf numFmtId="0" fontId="6" fillId="0" borderId="20" xfId="54" applyFont="1" applyBorder="1" applyAlignment="1">
      <alignment horizontal="right"/>
      <protection/>
    </xf>
    <xf numFmtId="0" fontId="4" fillId="34" borderId="21" xfId="54" applyFont="1" applyFill="1" applyBorder="1" applyAlignment="1">
      <alignment horizontal="right"/>
      <protection/>
    </xf>
    <xf numFmtId="195" fontId="6" fillId="0" borderId="21" xfId="54" applyNumberFormat="1" applyFont="1" applyBorder="1" applyAlignment="1">
      <alignment horizontal="right"/>
      <protection/>
    </xf>
    <xf numFmtId="3" fontId="6" fillId="0" borderId="32" xfId="5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3" fontId="6" fillId="0" borderId="21" xfId="54" applyNumberFormat="1" applyFont="1" applyFill="1" applyBorder="1" applyAlignment="1">
      <alignment horizontal="right"/>
      <protection/>
    </xf>
    <xf numFmtId="3" fontId="6" fillId="0" borderId="21" xfId="50" applyNumberFormat="1" applyFont="1" applyFill="1" applyBorder="1" applyAlignment="1">
      <alignment horizontal="right"/>
    </xf>
    <xf numFmtId="3" fontId="6" fillId="0" borderId="21" xfId="54" applyNumberFormat="1" applyFont="1" applyBorder="1" applyAlignment="1">
      <alignment horizontal="right"/>
      <protection/>
    </xf>
    <xf numFmtId="3" fontId="6" fillId="0" borderId="21" xfId="50" applyNumberFormat="1" applyFont="1" applyBorder="1" applyAlignment="1">
      <alignment horizontal="right"/>
    </xf>
    <xf numFmtId="3" fontId="7" fillId="34" borderId="26" xfId="54" applyNumberFormat="1" applyFont="1" applyFill="1" applyBorder="1" applyAlignment="1">
      <alignment horizontal="right"/>
      <protection/>
    </xf>
    <xf numFmtId="3" fontId="6" fillId="0" borderId="0" xfId="54" applyNumberFormat="1" applyFont="1" applyBorder="1" applyAlignment="1">
      <alignment horizontal="right"/>
      <protection/>
    </xf>
    <xf numFmtId="3" fontId="6" fillId="0" borderId="0" xfId="54" applyNumberFormat="1" applyFont="1" applyAlignment="1">
      <alignment horizontal="right"/>
      <protection/>
    </xf>
    <xf numFmtId="195" fontId="6" fillId="0" borderId="0" xfId="54" applyNumberFormat="1" applyFont="1" applyAlignment="1">
      <alignment horizontal="right"/>
      <protection/>
    </xf>
    <xf numFmtId="196" fontId="6" fillId="0" borderId="0" xfId="54" applyNumberFormat="1" applyFont="1" applyAlignment="1">
      <alignment horizontal="right"/>
      <protection/>
    </xf>
    <xf numFmtId="49" fontId="12" fillId="0" borderId="33" xfId="0" applyFont="1" applyBorder="1" applyAlignment="1">
      <alignment vertical="center"/>
    </xf>
    <xf numFmtId="199" fontId="12" fillId="0" borderId="34" xfId="0" applyNumberFormat="1" applyFont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/>
    </xf>
    <xf numFmtId="49" fontId="4" fillId="34" borderId="89" xfId="0" applyNumberFormat="1" applyFont="1" applyFill="1" applyBorder="1" applyAlignment="1">
      <alignment horizontal="center"/>
    </xf>
    <xf numFmtId="49" fontId="7" fillId="34" borderId="15" xfId="0" applyFont="1" applyFill="1" applyBorder="1" applyAlignment="1">
      <alignment horizontal="center"/>
    </xf>
    <xf numFmtId="0" fontId="0" fillId="0" borderId="0" xfId="53" applyFont="1">
      <alignment/>
      <protection/>
    </xf>
    <xf numFmtId="49" fontId="11" fillId="0" borderId="0" xfId="0" applyFont="1" applyAlignment="1">
      <alignment horizontal="center"/>
    </xf>
    <xf numFmtId="49" fontId="9" fillId="0" borderId="0" xfId="0" applyFont="1" applyAlignment="1">
      <alignment horizontal="center"/>
    </xf>
    <xf numFmtId="49" fontId="12" fillId="0" borderId="0" xfId="0" applyFont="1" applyAlignment="1">
      <alignment horizontal="center"/>
    </xf>
    <xf numFmtId="49" fontId="4" fillId="0" borderId="0" xfId="0" applyFont="1" applyAlignment="1">
      <alignment horizontal="center"/>
    </xf>
    <xf numFmtId="49" fontId="5" fillId="0" borderId="27" xfId="0" applyFont="1" applyBorder="1" applyAlignment="1">
      <alignment horizontal="center"/>
    </xf>
    <xf numFmtId="49" fontId="5" fillId="0" borderId="62" xfId="0" applyFont="1" applyBorder="1" applyAlignment="1">
      <alignment horizontal="center"/>
    </xf>
    <xf numFmtId="49" fontId="5" fillId="0" borderId="45" xfId="0" applyFont="1" applyBorder="1" applyAlignment="1">
      <alignment horizontal="center"/>
    </xf>
    <xf numFmtId="49" fontId="11" fillId="0" borderId="27" xfId="0" applyFont="1" applyBorder="1" applyAlignment="1">
      <alignment horizontal="center"/>
    </xf>
    <xf numFmtId="49" fontId="11" fillId="0" borderId="62" xfId="0" applyFont="1" applyBorder="1" applyAlignment="1">
      <alignment horizontal="center"/>
    </xf>
    <xf numFmtId="49" fontId="11" fillId="0" borderId="45" xfId="0" applyFont="1" applyBorder="1" applyAlignment="1">
      <alignment horizontal="center"/>
    </xf>
    <xf numFmtId="49" fontId="5" fillId="34" borderId="27" xfId="0" applyFont="1" applyFill="1" applyBorder="1" applyAlignment="1">
      <alignment horizontal="center"/>
    </xf>
    <xf numFmtId="49" fontId="5" fillId="34" borderId="62" xfId="0" applyFont="1" applyFill="1" applyBorder="1" applyAlignment="1">
      <alignment horizontal="center"/>
    </xf>
    <xf numFmtId="49" fontId="5" fillId="34" borderId="22" xfId="0" applyFont="1" applyFill="1" applyBorder="1" applyAlignment="1">
      <alignment horizontal="center" vertical="center"/>
    </xf>
    <xf numFmtId="49" fontId="5" fillId="34" borderId="25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170" fontId="11" fillId="0" borderId="0" xfId="50" applyNumberFormat="1" applyFont="1" applyAlignment="1">
      <alignment horizontal="center"/>
    </xf>
    <xf numFmtId="0" fontId="11" fillId="0" borderId="0" xfId="50" applyNumberFormat="1" applyFont="1" applyAlignment="1">
      <alignment horizontal="center"/>
    </xf>
    <xf numFmtId="170" fontId="11" fillId="0" borderId="0" xfId="50" applyFont="1" applyAlignment="1">
      <alignment horizontal="center"/>
    </xf>
    <xf numFmtId="4" fontId="5" fillId="34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34" borderId="0" xfId="0" applyNumberFormat="1" applyFont="1" applyFill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49" fontId="4" fillId="34" borderId="90" xfId="0" applyFont="1" applyFill="1" applyBorder="1" applyAlignment="1">
      <alignment horizontal="center"/>
    </xf>
    <xf numFmtId="49" fontId="4" fillId="34" borderId="91" xfId="0" applyFont="1" applyFill="1" applyBorder="1" applyAlignment="1">
      <alignment horizontal="center"/>
    </xf>
    <xf numFmtId="49" fontId="0" fillId="34" borderId="24" xfId="0" applyFont="1" applyFill="1" applyBorder="1" applyAlignment="1">
      <alignment horizontal="center"/>
    </xf>
    <xf numFmtId="49" fontId="0" fillId="34" borderId="85" xfId="0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49" fontId="0" fillId="34" borderId="26" xfId="0" applyFont="1" applyFill="1" applyBorder="1" applyAlignment="1">
      <alignment horizontal="center"/>
    </xf>
    <xf numFmtId="49" fontId="4" fillId="34" borderId="24" xfId="0" applyFont="1" applyFill="1" applyBorder="1" applyAlignment="1">
      <alignment horizontal="center"/>
    </xf>
    <xf numFmtId="49" fontId="4" fillId="34" borderId="85" xfId="0" applyFont="1" applyFill="1" applyBorder="1" applyAlignment="1">
      <alignment horizontal="center"/>
    </xf>
    <xf numFmtId="49" fontId="4" fillId="34" borderId="26" xfId="0" applyFont="1" applyFill="1" applyBorder="1" applyAlignment="1">
      <alignment horizontal="center"/>
    </xf>
    <xf numFmtId="49" fontId="3" fillId="0" borderId="0" xfId="0" applyFont="1" applyFill="1" applyBorder="1" applyAlignment="1" applyProtection="1">
      <alignment horizontal="center"/>
      <protection locked="0"/>
    </xf>
    <xf numFmtId="49" fontId="0" fillId="0" borderId="0" xfId="0" applyFont="1" applyFill="1" applyBorder="1" applyAlignment="1">
      <alignment wrapText="1"/>
    </xf>
    <xf numFmtId="49" fontId="0" fillId="0" borderId="0" xfId="0" applyFont="1" applyAlignment="1">
      <alignment wrapText="1"/>
    </xf>
    <xf numFmtId="49" fontId="4" fillId="0" borderId="0" xfId="0" applyFont="1" applyFill="1" applyBorder="1" applyAlignment="1" applyProtection="1">
      <alignment horizontal="center"/>
      <protection locked="0"/>
    </xf>
    <xf numFmtId="49" fontId="5" fillId="0" borderId="0" xfId="0" applyFont="1" applyFill="1" applyBorder="1" applyAlignment="1" applyProtection="1">
      <alignment horizontal="center"/>
      <protection locked="0"/>
    </xf>
    <xf numFmtId="49" fontId="7" fillId="0" borderId="0" xfId="0" applyFont="1" applyAlignment="1">
      <alignment horizontal="center"/>
    </xf>
    <xf numFmtId="0" fontId="11" fillId="0" borderId="0" xfId="53" applyFont="1" applyAlignment="1">
      <alignment horizontal="center"/>
      <protection/>
    </xf>
    <xf numFmtId="0" fontId="7" fillId="34" borderId="0" xfId="53" applyFont="1" applyFill="1" applyBorder="1" applyAlignment="1">
      <alignment horizontal="left"/>
      <protection/>
    </xf>
    <xf numFmtId="0" fontId="17" fillId="0" borderId="31" xfId="53" applyFont="1" applyBorder="1" applyAlignment="1">
      <alignment horizontal="left"/>
      <protection/>
    </xf>
    <xf numFmtId="3" fontId="0" fillId="0" borderId="72" xfId="0" applyNumberFormat="1" applyFont="1" applyBorder="1" applyAlignment="1">
      <alignment horizontal="right"/>
    </xf>
    <xf numFmtId="3" fontId="0" fillId="0" borderId="55" xfId="0" applyNumberFormat="1" applyFont="1" applyBorder="1" applyAlignment="1">
      <alignment horizontal="right"/>
    </xf>
    <xf numFmtId="3" fontId="0" fillId="0" borderId="88" xfId="0" applyNumberFormat="1" applyFont="1" applyBorder="1" applyAlignment="1">
      <alignment horizontal="right"/>
    </xf>
    <xf numFmtId="3" fontId="0" fillId="0" borderId="92" xfId="0" applyNumberFormat="1" applyFont="1" applyBorder="1" applyAlignment="1">
      <alignment horizontal="right"/>
    </xf>
    <xf numFmtId="49" fontId="12" fillId="0" borderId="93" xfId="0" applyFont="1" applyBorder="1" applyAlignment="1">
      <alignment vertical="center" wrapText="1"/>
    </xf>
    <xf numFmtId="49" fontId="0" fillId="0" borderId="94" xfId="0" applyBorder="1" applyAlignment="1">
      <alignment vertical="center" wrapText="1"/>
    </xf>
    <xf numFmtId="199" fontId="12" fillId="0" borderId="72" xfId="0" applyNumberFormat="1" applyFont="1" applyBorder="1" applyAlignment="1">
      <alignment horizontal="center" vertical="center"/>
    </xf>
    <xf numFmtId="199" fontId="12" fillId="0" borderId="55" xfId="0" applyNumberFormat="1" applyFont="1" applyBorder="1" applyAlignment="1">
      <alignment horizontal="center" vertical="center"/>
    </xf>
    <xf numFmtId="3" fontId="4" fillId="0" borderId="72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49" fontId="12" fillId="0" borderId="87" xfId="0" applyFont="1" applyBorder="1" applyAlignment="1">
      <alignment vertical="center" wrapText="1"/>
    </xf>
    <xf numFmtId="49" fontId="12" fillId="0" borderId="94" xfId="0" applyFont="1" applyBorder="1" applyAlignment="1">
      <alignment vertical="center" wrapText="1"/>
    </xf>
    <xf numFmtId="49" fontId="5" fillId="34" borderId="15" xfId="0" applyFont="1" applyFill="1" applyBorder="1" applyAlignment="1">
      <alignment horizontal="center"/>
    </xf>
    <xf numFmtId="49" fontId="12" fillId="0" borderId="27" xfId="0" applyFont="1" applyBorder="1" applyAlignment="1">
      <alignment horizontal="center" vertical="center"/>
    </xf>
    <xf numFmtId="49" fontId="12" fillId="0" borderId="62" xfId="0" applyFont="1" applyBorder="1" applyAlignment="1">
      <alignment horizontal="center" vertical="center"/>
    </xf>
    <xf numFmtId="49" fontId="12" fillId="0" borderId="45" xfId="0" applyFont="1" applyBorder="1" applyAlignment="1">
      <alignment horizontal="center" vertical="center"/>
    </xf>
    <xf numFmtId="49" fontId="12" fillId="0" borderId="0" xfId="0" applyFont="1" applyAlignment="1">
      <alignment horizontal="right"/>
    </xf>
    <xf numFmtId="49" fontId="5" fillId="34" borderId="84" xfId="0" applyFont="1" applyFill="1" applyBorder="1" applyAlignment="1">
      <alignment horizontal="center"/>
    </xf>
    <xf numFmtId="49" fontId="5" fillId="34" borderId="20" xfId="0" applyFont="1" applyFill="1" applyBorder="1" applyAlignment="1">
      <alignment horizontal="center"/>
    </xf>
    <xf numFmtId="0" fontId="6" fillId="0" borderId="87" xfId="54" applyFont="1" applyFill="1" applyBorder="1" applyAlignment="1">
      <alignment wrapText="1"/>
      <protection/>
    </xf>
    <xf numFmtId="49" fontId="0" fillId="0" borderId="94" xfId="0" applyBorder="1" applyAlignment="1">
      <alignment wrapText="1"/>
    </xf>
    <xf numFmtId="49" fontId="6" fillId="0" borderId="72" xfId="0" applyFont="1" applyFill="1" applyBorder="1" applyAlignment="1">
      <alignment horizontal="left"/>
    </xf>
    <xf numFmtId="49" fontId="6" fillId="0" borderId="55" xfId="0" applyFont="1" applyFill="1" applyBorder="1" applyAlignment="1">
      <alignment horizontal="left"/>
    </xf>
    <xf numFmtId="3" fontId="6" fillId="0" borderId="88" xfId="50" applyNumberFormat="1" applyFont="1" applyFill="1" applyBorder="1" applyAlignment="1">
      <alignment horizontal="right"/>
    </xf>
    <xf numFmtId="3" fontId="6" fillId="0" borderId="92" xfId="50" applyNumberFormat="1" applyFont="1" applyFill="1" applyBorder="1" applyAlignment="1">
      <alignment horizontal="right"/>
    </xf>
    <xf numFmtId="0" fontId="3" fillId="0" borderId="0" xfId="54" applyFont="1" applyAlignment="1">
      <alignment horizontal="center"/>
      <protection/>
    </xf>
    <xf numFmtId="0" fontId="11" fillId="0" borderId="27" xfId="54" applyFont="1" applyBorder="1" applyAlignment="1">
      <alignment horizontal="center"/>
      <protection/>
    </xf>
    <xf numFmtId="0" fontId="11" fillId="0" borderId="62" xfId="54" applyFont="1" applyBorder="1" applyAlignment="1">
      <alignment horizontal="center"/>
      <protection/>
    </xf>
    <xf numFmtId="0" fontId="11" fillId="0" borderId="45" xfId="54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dicadores 2006" xfId="53"/>
    <cellStyle name="Normal_presup.particip.distritos 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DE%20TRABAJO\Presupuesto\planillas%20calculo\a&#241;o%202008\SANDRA%20PROYECCIONE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ción"/>
      <sheetName val="SUPUESTOS"/>
    </sheetNames>
    <sheetDataSet>
      <sheetData sheetId="1">
        <row r="15">
          <cell r="D15">
            <v>0.03</v>
          </cell>
          <cell r="E15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75" zoomScaleNormal="75" zoomScalePageLayoutView="0" workbookViewId="0" topLeftCell="A1">
      <selection activeCell="H35" sqref="H35"/>
    </sheetView>
  </sheetViews>
  <sheetFormatPr defaultColWidth="11.421875" defaultRowHeight="12.75"/>
  <cols>
    <col min="1" max="1" width="50.57421875" style="13" customWidth="1"/>
    <col min="2" max="2" width="15.421875" style="13" bestFit="1" customWidth="1"/>
    <col min="3" max="3" width="11.00390625" style="13" bestFit="1" customWidth="1"/>
    <col min="4" max="4" width="3.57421875" style="13" customWidth="1"/>
    <col min="5" max="5" width="44.57421875" style="13" customWidth="1"/>
    <col min="6" max="6" width="15.140625" style="13" bestFit="1" customWidth="1"/>
    <col min="7" max="7" width="11.421875" style="13" bestFit="1" customWidth="1"/>
    <col min="9" max="9" width="14.8515625" style="0" bestFit="1" customWidth="1"/>
  </cols>
  <sheetData>
    <row r="1" spans="1:7" ht="12.75">
      <c r="A1" s="50" t="s">
        <v>939</v>
      </c>
      <c r="B1" s="43"/>
      <c r="C1" s="43"/>
      <c r="D1" s="43"/>
      <c r="E1" s="43"/>
      <c r="F1" s="28" t="s">
        <v>916</v>
      </c>
      <c r="G1" s="28"/>
    </row>
    <row r="2" spans="1:7" ht="15">
      <c r="A2" s="497" t="s">
        <v>326</v>
      </c>
      <c r="B2" s="497"/>
      <c r="C2" s="497"/>
      <c r="D2" s="497"/>
      <c r="E2" s="497"/>
      <c r="F2" s="497"/>
      <c r="G2" s="497"/>
    </row>
    <row r="3" spans="1:7" ht="12.75">
      <c r="A3" s="498" t="s">
        <v>122</v>
      </c>
      <c r="B3" s="498"/>
      <c r="C3" s="498"/>
      <c r="D3" s="498"/>
      <c r="E3" s="498"/>
      <c r="F3" s="498"/>
      <c r="G3" s="498"/>
    </row>
    <row r="4" spans="1:7" ht="12.75">
      <c r="A4" s="499" t="s">
        <v>123</v>
      </c>
      <c r="B4" s="499"/>
      <c r="C4" s="499"/>
      <c r="D4" s="499"/>
      <c r="E4" s="499"/>
      <c r="F4" s="499"/>
      <c r="G4" s="499"/>
    </row>
    <row r="5" spans="1:7" ht="12.75">
      <c r="A5" s="43"/>
      <c r="B5" s="43"/>
      <c r="C5" s="43"/>
      <c r="D5" s="43"/>
      <c r="E5" s="43"/>
      <c r="F5" s="43"/>
      <c r="G5" s="43"/>
    </row>
    <row r="6" spans="1:7" ht="12.75">
      <c r="A6" s="359" t="s">
        <v>124</v>
      </c>
      <c r="B6" s="359" t="s">
        <v>125</v>
      </c>
      <c r="C6" s="359" t="s">
        <v>126</v>
      </c>
      <c r="D6" s="43"/>
      <c r="E6" s="359" t="s">
        <v>124</v>
      </c>
      <c r="F6" s="359" t="s">
        <v>125</v>
      </c>
      <c r="G6" s="359" t="s">
        <v>126</v>
      </c>
    </row>
    <row r="7" spans="1:7" ht="12.75">
      <c r="A7" s="43"/>
      <c r="B7" s="43"/>
      <c r="C7" s="43"/>
      <c r="D7" s="43"/>
      <c r="E7" s="43"/>
      <c r="F7" s="43"/>
      <c r="G7" s="43"/>
    </row>
    <row r="8" spans="1:7" ht="12.75">
      <c r="A8" s="52" t="s">
        <v>320</v>
      </c>
      <c r="B8" s="36">
        <f>+B9+B12+B16</f>
        <v>113842930</v>
      </c>
      <c r="C8" s="53">
        <f>+B8/B25</f>
        <v>0.9140051221185875</v>
      </c>
      <c r="D8" s="43"/>
      <c r="E8" s="52" t="s">
        <v>127</v>
      </c>
      <c r="F8" s="36">
        <f>+F9+F13+F14</f>
        <v>112526190</v>
      </c>
      <c r="G8" s="53">
        <f>+G9+G13+G14</f>
        <v>0.8428387031633998</v>
      </c>
    </row>
    <row r="9" spans="1:11" ht="12.75">
      <c r="A9" s="28" t="s">
        <v>390</v>
      </c>
      <c r="B9" s="36">
        <f>SUM(B10:B11)</f>
        <v>42964500</v>
      </c>
      <c r="C9" s="53">
        <f>+B9/B8</f>
        <v>0.37740156547270876</v>
      </c>
      <c r="D9" s="28"/>
      <c r="E9" s="28" t="s">
        <v>129</v>
      </c>
      <c r="F9" s="36">
        <f>+SUM(F10:F12)</f>
        <v>107843080</v>
      </c>
      <c r="G9" s="53">
        <f>+G10+G11+G12</f>
        <v>0.8077614792818169</v>
      </c>
      <c r="I9" s="1"/>
      <c r="J9" s="1"/>
      <c r="K9" s="1"/>
    </row>
    <row r="10" spans="1:11" ht="12.75">
      <c r="A10" s="43" t="s">
        <v>732</v>
      </c>
      <c r="B10" s="9">
        <f>+recursos!H10</f>
        <v>38026000</v>
      </c>
      <c r="C10" s="54">
        <f>+B10/B9</f>
        <v>0.8850562673835376</v>
      </c>
      <c r="D10" s="43"/>
      <c r="E10" s="305" t="s">
        <v>130</v>
      </c>
      <c r="F10" s="9">
        <f>+'res gral'!B11</f>
        <v>71974620</v>
      </c>
      <c r="G10" s="54">
        <f>+F10/F23</f>
        <v>0.5391011228717377</v>
      </c>
      <c r="I10" s="387"/>
      <c r="J10" s="1"/>
      <c r="K10" s="1"/>
    </row>
    <row r="11" spans="1:11" ht="12.75">
      <c r="A11" s="43" t="s">
        <v>725</v>
      </c>
      <c r="B11" s="9">
        <f>+recursos!H23</f>
        <v>4938500</v>
      </c>
      <c r="C11" s="54">
        <f>+B11/B9</f>
        <v>0.11494373261646243</v>
      </c>
      <c r="D11" s="43"/>
      <c r="E11" s="69" t="s">
        <v>131</v>
      </c>
      <c r="F11" s="9">
        <f>+'res gral'!B12</f>
        <v>6127080</v>
      </c>
      <c r="G11" s="54">
        <f>+F11/F23</f>
        <v>0.04589278426096542</v>
      </c>
      <c r="I11" s="1"/>
      <c r="J11" s="1"/>
      <c r="K11" s="1"/>
    </row>
    <row r="12" spans="1:11" ht="12.75">
      <c r="A12" s="28" t="s">
        <v>389</v>
      </c>
      <c r="B12" s="36">
        <f>+SUM(B13:B15)</f>
        <v>37620000</v>
      </c>
      <c r="C12" s="53">
        <f>+B12/B8</f>
        <v>0.33045530363633474</v>
      </c>
      <c r="D12" s="43"/>
      <c r="E12" s="69" t="s">
        <v>133</v>
      </c>
      <c r="F12" s="9">
        <f>+'res gral'!B13</f>
        <v>29741380</v>
      </c>
      <c r="G12" s="54">
        <f>+F12/F23</f>
        <v>0.22276757214911372</v>
      </c>
      <c r="I12" s="1"/>
      <c r="J12" s="1"/>
      <c r="K12" s="1"/>
    </row>
    <row r="13" spans="1:11" ht="12.75">
      <c r="A13" s="43" t="s">
        <v>733</v>
      </c>
      <c r="B13" s="9">
        <f>+recursos!H51</f>
        <v>37620000</v>
      </c>
      <c r="C13" s="54">
        <f>+B13/B12</f>
        <v>1</v>
      </c>
      <c r="D13" s="43"/>
      <c r="E13" s="69" t="s">
        <v>134</v>
      </c>
      <c r="F13" s="9">
        <f>+'res gral'!B14</f>
        <v>2009000</v>
      </c>
      <c r="G13" s="54">
        <f>+F13/F23</f>
        <v>0.015047723153652234</v>
      </c>
      <c r="I13" s="1"/>
      <c r="J13" s="1"/>
      <c r="K13" s="1"/>
    </row>
    <row r="14" spans="1:11" ht="12.75">
      <c r="A14" s="43" t="s">
        <v>726</v>
      </c>
      <c r="B14" s="9">
        <v>0</v>
      </c>
      <c r="C14" s="54">
        <f>+B14/B12</f>
        <v>0</v>
      </c>
      <c r="D14" s="43"/>
      <c r="E14" s="69" t="s">
        <v>135</v>
      </c>
      <c r="F14" s="9">
        <f>+'res gral'!B15</f>
        <v>2674110</v>
      </c>
      <c r="G14" s="54">
        <f>+F14/F23</f>
        <v>0.020029500727930798</v>
      </c>
      <c r="I14" s="1"/>
      <c r="J14" s="1"/>
      <c r="K14" s="1"/>
    </row>
    <row r="15" spans="1:11" ht="12.75">
      <c r="A15" s="43" t="s">
        <v>727</v>
      </c>
      <c r="B15" s="9">
        <f>+recursos!H53</f>
        <v>0</v>
      </c>
      <c r="C15" s="54">
        <f>+B15/B12</f>
        <v>0</v>
      </c>
      <c r="D15" s="43"/>
      <c r="E15" s="28" t="s">
        <v>136</v>
      </c>
      <c r="F15" s="36">
        <f>+SUM(F16:F18)</f>
        <v>14053740</v>
      </c>
      <c r="G15" s="53">
        <f>+F15/F23</f>
        <v>0.10526470323215956</v>
      </c>
      <c r="I15" s="1"/>
      <c r="J15" s="1"/>
      <c r="K15" s="1"/>
    </row>
    <row r="16" spans="1:11" ht="12.75">
      <c r="A16" s="28" t="s">
        <v>128</v>
      </c>
      <c r="B16" s="36">
        <f>SUM(B17:B18)</f>
        <v>33258430</v>
      </c>
      <c r="C16" s="53">
        <f>+B16/B8</f>
        <v>0.2921431308909565</v>
      </c>
      <c r="D16" s="43"/>
      <c r="E16" s="69" t="s">
        <v>137</v>
      </c>
      <c r="F16" s="9">
        <f>+'res gral'!B19</f>
        <v>2620220</v>
      </c>
      <c r="G16" s="54">
        <f>+F16/F23</f>
        <v>0.0196258562278062</v>
      </c>
      <c r="I16" s="1"/>
      <c r="J16" s="1"/>
      <c r="K16" s="1"/>
    </row>
    <row r="17" spans="1:11" ht="12.75">
      <c r="A17" s="43" t="s">
        <v>728</v>
      </c>
      <c r="B17" s="9">
        <f>+recursos!H73</f>
        <v>25008690</v>
      </c>
      <c r="C17" s="54">
        <f>+B17/B16</f>
        <v>0.7519504077612804</v>
      </c>
      <c r="D17" s="43"/>
      <c r="E17" s="43" t="s">
        <v>901</v>
      </c>
      <c r="F17" s="9">
        <f>+'res gral'!B20</f>
        <v>11083520</v>
      </c>
      <c r="G17" s="54">
        <f>+F17/F23</f>
        <v>0.08301729244796795</v>
      </c>
      <c r="I17" s="1"/>
      <c r="J17" s="1"/>
      <c r="K17" s="1"/>
    </row>
    <row r="18" spans="1:11" ht="12.75">
      <c r="A18" s="43" t="s">
        <v>388</v>
      </c>
      <c r="B18" s="9">
        <f>+recursos!H97</f>
        <v>8249740</v>
      </c>
      <c r="C18" s="54">
        <f>+B18/B16</f>
        <v>0.24804959223871964</v>
      </c>
      <c r="D18" s="43"/>
      <c r="E18" s="43" t="s">
        <v>902</v>
      </c>
      <c r="F18" s="9">
        <f>+'res gral'!B21</f>
        <v>350000</v>
      </c>
      <c r="G18" s="54">
        <f>+F18/F23</f>
        <v>0.0026215545563854064</v>
      </c>
      <c r="I18" s="1"/>
      <c r="J18" s="1"/>
      <c r="K18" s="1"/>
    </row>
    <row r="19" spans="1:11" ht="12.75">
      <c r="A19" s="52" t="s">
        <v>374</v>
      </c>
      <c r="B19" s="36">
        <f>+SUM(B20:B24)</f>
        <v>10711000</v>
      </c>
      <c r="C19" s="53">
        <f>+B19/B25</f>
        <v>0.0859948778814125</v>
      </c>
      <c r="D19" s="43"/>
      <c r="E19" s="28" t="s">
        <v>141</v>
      </c>
      <c r="F19" s="36">
        <f>+SUM(F20:F21)</f>
        <v>6928640</v>
      </c>
      <c r="G19" s="53">
        <f>+F19/F23</f>
        <v>0.05189659360444052</v>
      </c>
      <c r="I19" s="1"/>
      <c r="J19" s="1"/>
      <c r="K19" s="1"/>
    </row>
    <row r="20" spans="1:11" ht="12.75">
      <c r="A20" s="43" t="s">
        <v>729</v>
      </c>
      <c r="B20" s="9">
        <f>+recursos!H142</f>
        <v>0</v>
      </c>
      <c r="C20" s="54">
        <f>+B20/B19</f>
        <v>0</v>
      </c>
      <c r="D20" s="43"/>
      <c r="E20" s="43" t="s">
        <v>903</v>
      </c>
      <c r="F20" s="9">
        <f>+'hac juris'!G26</f>
        <v>3052000</v>
      </c>
      <c r="G20" s="54">
        <f>+F20/F23</f>
        <v>0.022859955731680745</v>
      </c>
      <c r="I20" s="1"/>
      <c r="J20" s="1"/>
      <c r="K20" s="1"/>
    </row>
    <row r="21" spans="1:11" ht="12.75">
      <c r="A21" s="43" t="s">
        <v>391</v>
      </c>
      <c r="B21" s="9">
        <f>+recursos!H148</f>
        <v>0</v>
      </c>
      <c r="C21" s="54">
        <f>+B21/B19</f>
        <v>0</v>
      </c>
      <c r="D21" s="43"/>
      <c r="E21" s="43" t="s">
        <v>904</v>
      </c>
      <c r="F21" s="9">
        <f>+'hac juris'!G27</f>
        <v>3876640</v>
      </c>
      <c r="G21" s="54">
        <f>+F21/F23</f>
        <v>0.029036637872759778</v>
      </c>
      <c r="I21" s="1"/>
      <c r="J21" s="1"/>
      <c r="K21" s="1"/>
    </row>
    <row r="22" spans="1:11" ht="12.75">
      <c r="A22" s="43" t="s">
        <v>730</v>
      </c>
      <c r="B22" s="9">
        <f>+recursos!H172</f>
        <v>30000</v>
      </c>
      <c r="C22" s="54">
        <f>+B22/B19</f>
        <v>0.0028008589300718887</v>
      </c>
      <c r="D22" s="43"/>
      <c r="E22" s="43"/>
      <c r="F22" s="9"/>
      <c r="G22" s="54"/>
      <c r="I22" s="1"/>
      <c r="J22" s="1"/>
      <c r="K22" s="1"/>
    </row>
    <row r="23" spans="1:11" ht="12.75">
      <c r="A23" s="43" t="s">
        <v>392</v>
      </c>
      <c r="B23" s="9">
        <f>+recursos!H175</f>
        <v>0</v>
      </c>
      <c r="C23" s="54">
        <f>+B23/B19</f>
        <v>0</v>
      </c>
      <c r="D23" s="43"/>
      <c r="E23" s="38" t="s">
        <v>149</v>
      </c>
      <c r="F23" s="358">
        <f>+F8+F15+F19</f>
        <v>133508570</v>
      </c>
      <c r="G23" s="55">
        <f>+G8+G15+G19</f>
        <v>0.9999999999999999</v>
      </c>
      <c r="I23" s="1"/>
      <c r="J23" s="1"/>
      <c r="K23" s="1"/>
    </row>
    <row r="24" spans="1:7" ht="12.75">
      <c r="A24" s="43" t="s">
        <v>820</v>
      </c>
      <c r="B24" s="9">
        <f>+recursos!H177</f>
        <v>10681000</v>
      </c>
      <c r="C24" s="54">
        <f>+B24/B19</f>
        <v>0.9971991410699281</v>
      </c>
      <c r="D24" s="43"/>
      <c r="E24" s="77"/>
      <c r="F24" s="77"/>
      <c r="G24" s="57"/>
    </row>
    <row r="25" spans="1:7" ht="12.75">
      <c r="A25" s="28" t="s">
        <v>140</v>
      </c>
      <c r="B25" s="36">
        <f>+B8+B19</f>
        <v>124553930</v>
      </c>
      <c r="C25" s="53">
        <f>+B25/B37</f>
        <v>0.9329283505920256</v>
      </c>
      <c r="D25" s="43"/>
      <c r="E25" s="43"/>
      <c r="F25" s="9"/>
      <c r="G25" s="54"/>
    </row>
    <row r="26" spans="1:7" ht="12.75">
      <c r="A26" s="28" t="s">
        <v>178</v>
      </c>
      <c r="B26" s="36">
        <f>+B27+B31+B35</f>
        <v>8954640</v>
      </c>
      <c r="C26" s="53">
        <f>+B26/B37</f>
        <v>0.06707164940797433</v>
      </c>
      <c r="D26" s="43"/>
      <c r="E26" s="43"/>
      <c r="F26" s="9"/>
      <c r="G26" s="54"/>
    </row>
    <row r="27" spans="1:7" ht="12.75">
      <c r="A27" s="43" t="s">
        <v>150</v>
      </c>
      <c r="B27" s="9">
        <f>SUM(B28:B30)</f>
        <v>5176640</v>
      </c>
      <c r="C27" s="54">
        <f>+B27/B26</f>
        <v>0.5780958251811351</v>
      </c>
      <c r="D27" s="43"/>
      <c r="E27" s="43"/>
      <c r="F27" s="43"/>
      <c r="G27" s="43"/>
    </row>
    <row r="28" spans="1:7" ht="12.75">
      <c r="A28" s="43" t="s">
        <v>741</v>
      </c>
      <c r="B28" s="9">
        <f>+recursos!H195+recursos!H200</f>
        <v>0</v>
      </c>
      <c r="C28" s="54">
        <f>+B28/B27</f>
        <v>0</v>
      </c>
      <c r="D28" s="43"/>
      <c r="E28" s="43"/>
      <c r="F28" s="43"/>
      <c r="G28" s="43"/>
    </row>
    <row r="29" spans="1:7" ht="12.75">
      <c r="A29" s="43" t="s">
        <v>742</v>
      </c>
      <c r="B29" s="9">
        <f>+recursos!H197</f>
        <v>1300000</v>
      </c>
      <c r="C29" s="54">
        <f>+B29/B27</f>
        <v>0.2511281448970761</v>
      </c>
      <c r="D29" s="43"/>
      <c r="E29" s="43"/>
      <c r="F29" s="43"/>
      <c r="G29" s="43"/>
    </row>
    <row r="30" spans="1:7" ht="12.75">
      <c r="A30" s="43" t="s">
        <v>743</v>
      </c>
      <c r="B30" s="9">
        <f>+recursos!H196+recursos!H201</f>
        <v>3876640</v>
      </c>
      <c r="C30" s="54">
        <f>+B30/B27</f>
        <v>0.7488718551029239</v>
      </c>
      <c r="D30" s="43"/>
      <c r="E30" s="43"/>
      <c r="F30" s="43"/>
      <c r="G30" s="43"/>
    </row>
    <row r="31" spans="1:7" ht="12.75">
      <c r="A31" s="43" t="s">
        <v>148</v>
      </c>
      <c r="B31" s="9">
        <f>+B32+B33</f>
        <v>0</v>
      </c>
      <c r="C31" s="54">
        <f>+B31/B26</f>
        <v>0</v>
      </c>
      <c r="D31" s="43"/>
      <c r="E31" s="14" t="s">
        <v>151</v>
      </c>
      <c r="F31" s="56"/>
      <c r="G31" s="57"/>
    </row>
    <row r="32" spans="1:7" ht="12.75">
      <c r="A32" s="43" t="s">
        <v>744</v>
      </c>
      <c r="B32" s="9">
        <v>0</v>
      </c>
      <c r="C32" s="54">
        <v>0</v>
      </c>
      <c r="D32" s="43"/>
      <c r="E32" s="14"/>
      <c r="F32" s="56"/>
      <c r="G32" s="57"/>
    </row>
    <row r="33" spans="1:7" ht="12.75">
      <c r="A33" s="43" t="s">
        <v>745</v>
      </c>
      <c r="B33" s="9">
        <f>+recursos!H203</f>
        <v>0</v>
      </c>
      <c r="C33" s="54">
        <v>0</v>
      </c>
      <c r="D33" s="43"/>
      <c r="E33" s="14"/>
      <c r="F33" s="56"/>
      <c r="G33" s="57"/>
    </row>
    <row r="34" spans="1:7" ht="12.75">
      <c r="A34" s="43" t="s">
        <v>393</v>
      </c>
      <c r="B34" s="9">
        <f>+recursos!H214</f>
        <v>0</v>
      </c>
      <c r="C34" s="54">
        <f>+B34/B26</f>
        <v>0</v>
      </c>
      <c r="D34" s="43"/>
      <c r="E34" s="43"/>
      <c r="F34" s="9"/>
      <c r="G34" s="54"/>
    </row>
    <row r="35" spans="1:7" ht="12.75">
      <c r="A35" s="43" t="s">
        <v>394</v>
      </c>
      <c r="B35" s="9">
        <f>+recursos!H218</f>
        <v>3778000</v>
      </c>
      <c r="C35" s="54">
        <f>+B35/B26</f>
        <v>0.42190417481886483</v>
      </c>
      <c r="D35" s="43"/>
      <c r="E35" s="43" t="s">
        <v>152</v>
      </c>
      <c r="F35" s="9">
        <f>+B37</f>
        <v>133508570</v>
      </c>
      <c r="G35" s="54"/>
    </row>
    <row r="36" spans="1:7" ht="12.75">
      <c r="A36" s="43" t="s">
        <v>395</v>
      </c>
      <c r="B36" s="9">
        <f>+recursos!H219</f>
        <v>0</v>
      </c>
      <c r="C36" s="54">
        <f>+B36/B26</f>
        <v>0</v>
      </c>
      <c r="D36" s="43"/>
      <c r="E36" s="43" t="s">
        <v>153</v>
      </c>
      <c r="F36" s="9">
        <f>+F23+I18</f>
        <v>133508570</v>
      </c>
      <c r="G36" s="54"/>
    </row>
    <row r="37" spans="1:7" ht="12.75">
      <c r="A37" s="52" t="s">
        <v>154</v>
      </c>
      <c r="B37" s="358">
        <f>+B25+B26</f>
        <v>133508570</v>
      </c>
      <c r="C37" s="55">
        <f>+C26+C25</f>
        <v>1</v>
      </c>
      <c r="E37" s="58" t="s">
        <v>155</v>
      </c>
      <c r="F37" s="358">
        <f>+F35-F36</f>
        <v>0</v>
      </c>
      <c r="G37" s="54"/>
    </row>
    <row r="38" spans="1:6" ht="12.75">
      <c r="A38" s="43"/>
      <c r="B38" s="9"/>
      <c r="C38" s="54"/>
      <c r="F38" s="16"/>
    </row>
    <row r="39" spans="1:2" ht="12.75">
      <c r="A39" s="87"/>
      <c r="B39" s="16"/>
    </row>
    <row r="41" ht="12.75">
      <c r="F41" s="16"/>
    </row>
  </sheetData>
  <sheetProtection/>
  <mergeCells count="3">
    <mergeCell ref="A2:G2"/>
    <mergeCell ref="A3:G3"/>
    <mergeCell ref="A4:G4"/>
  </mergeCells>
  <printOptions horizontalCentered="1"/>
  <pageMargins left="0.1968503937007874" right="0.1968503937007874" top="0.7" bottom="0.26" header="0.1968503937007874" footer="0.1968503937007874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0"/>
  <sheetViews>
    <sheetView view="pageBreakPreview" zoomScale="75" zoomScaleNormal="75" zoomScaleSheetLayoutView="75" zoomScalePageLayoutView="0" workbookViewId="0" topLeftCell="A1111">
      <selection activeCell="A1125" sqref="A1125:D1125"/>
    </sheetView>
  </sheetViews>
  <sheetFormatPr defaultColWidth="11.421875" defaultRowHeight="12.75"/>
  <cols>
    <col min="1" max="1" width="7.28125" style="43" customWidth="1"/>
    <col min="2" max="2" width="6.421875" style="43" bestFit="1" customWidth="1"/>
    <col min="3" max="3" width="7.7109375" style="43" bestFit="1" customWidth="1"/>
    <col min="4" max="4" width="9.140625" style="43" bestFit="1" customWidth="1"/>
    <col min="5" max="5" width="7.57421875" style="43" bestFit="1" customWidth="1"/>
    <col min="6" max="6" width="39.421875" style="43" bestFit="1" customWidth="1"/>
    <col min="7" max="7" width="14.421875" style="64" bestFit="1" customWidth="1"/>
  </cols>
  <sheetData>
    <row r="1" spans="1:7" ht="12.75">
      <c r="A1" s="50" t="str">
        <f>+gob!A1</f>
        <v>Ordenanza N° 5677/08</v>
      </c>
      <c r="G1" s="43"/>
    </row>
    <row r="2" spans="1:7" ht="15">
      <c r="A2" s="497" t="s">
        <v>326</v>
      </c>
      <c r="B2" s="497"/>
      <c r="C2" s="497"/>
      <c r="D2" s="497"/>
      <c r="E2" s="497"/>
      <c r="F2" s="497"/>
      <c r="G2" s="497"/>
    </row>
    <row r="3" spans="1:7" ht="13.5" thickBot="1">
      <c r="A3" s="28" t="s">
        <v>242</v>
      </c>
      <c r="G3" s="14">
        <v>211</v>
      </c>
    </row>
    <row r="4" spans="1:7" ht="13.5" thickBot="1">
      <c r="A4" s="507" t="s">
        <v>167</v>
      </c>
      <c r="B4" s="508"/>
      <c r="C4" s="508"/>
      <c r="D4" s="508"/>
      <c r="E4" s="508"/>
      <c r="F4" s="320" t="s">
        <v>201</v>
      </c>
      <c r="G4" s="509" t="s">
        <v>202</v>
      </c>
    </row>
    <row r="5" spans="1:7" ht="13.5" thickBot="1">
      <c r="A5" s="312" t="s">
        <v>203</v>
      </c>
      <c r="B5" s="312" t="s">
        <v>204</v>
      </c>
      <c r="C5" s="312" t="s">
        <v>205</v>
      </c>
      <c r="D5" s="312" t="s">
        <v>171</v>
      </c>
      <c r="E5" s="315" t="s">
        <v>206</v>
      </c>
      <c r="F5" s="321" t="s">
        <v>207</v>
      </c>
      <c r="G5" s="510"/>
    </row>
    <row r="6" spans="1:7" ht="12.75">
      <c r="A6" s="138">
        <v>4</v>
      </c>
      <c r="B6" s="139"/>
      <c r="C6" s="139"/>
      <c r="D6" s="139"/>
      <c r="E6" s="156"/>
      <c r="F6" s="157" t="s">
        <v>127</v>
      </c>
      <c r="G6" s="159">
        <f>+G7+G13+G15</f>
        <v>1606070</v>
      </c>
    </row>
    <row r="7" spans="1:7" ht="12.75">
      <c r="A7" s="143">
        <v>4</v>
      </c>
      <c r="B7" s="142">
        <v>1</v>
      </c>
      <c r="C7" s="142"/>
      <c r="D7" s="142"/>
      <c r="E7" s="144"/>
      <c r="F7" s="145" t="s">
        <v>208</v>
      </c>
      <c r="G7" s="146">
        <f>+G8+G11+G12</f>
        <v>1358590</v>
      </c>
    </row>
    <row r="8" spans="1:7" ht="12.75">
      <c r="A8" s="143">
        <v>4</v>
      </c>
      <c r="B8" s="142">
        <v>1</v>
      </c>
      <c r="C8" s="142">
        <v>1</v>
      </c>
      <c r="D8" s="142"/>
      <c r="E8" s="144"/>
      <c r="F8" s="145" t="s">
        <v>188</v>
      </c>
      <c r="G8" s="146">
        <f>+G9+G10</f>
        <v>560960</v>
      </c>
    </row>
    <row r="9" spans="1:7" ht="12.75">
      <c r="A9" s="143">
        <v>4</v>
      </c>
      <c r="B9" s="142">
        <v>1</v>
      </c>
      <c r="C9" s="142">
        <v>1</v>
      </c>
      <c r="D9" s="142">
        <v>1</v>
      </c>
      <c r="E9" s="144"/>
      <c r="F9" s="145" t="s">
        <v>209</v>
      </c>
      <c r="G9" s="146">
        <f>+ANEXO2!D23</f>
        <v>357500</v>
      </c>
    </row>
    <row r="10" spans="1:7" ht="12.75">
      <c r="A10" s="143">
        <v>4</v>
      </c>
      <c r="B10" s="142">
        <v>1</v>
      </c>
      <c r="C10" s="142">
        <v>1</v>
      </c>
      <c r="D10" s="142">
        <v>2</v>
      </c>
      <c r="E10" s="144"/>
      <c r="F10" s="145" t="s">
        <v>226</v>
      </c>
      <c r="G10" s="146">
        <f>+ANEXO2!D42</f>
        <v>203460</v>
      </c>
    </row>
    <row r="11" spans="1:7" ht="12.75">
      <c r="A11" s="143">
        <v>4</v>
      </c>
      <c r="B11" s="142">
        <v>1</v>
      </c>
      <c r="C11" s="142">
        <v>2</v>
      </c>
      <c r="D11" s="142"/>
      <c r="E11" s="144"/>
      <c r="F11" s="145" t="s">
        <v>189</v>
      </c>
      <c r="G11" s="146">
        <f>+ANEXO2!D72</f>
        <v>59750</v>
      </c>
    </row>
    <row r="12" spans="1:7" ht="12.75">
      <c r="A12" s="143">
        <v>4</v>
      </c>
      <c r="B12" s="142">
        <v>1</v>
      </c>
      <c r="C12" s="142">
        <v>3</v>
      </c>
      <c r="D12" s="142"/>
      <c r="E12" s="144"/>
      <c r="F12" s="145" t="s">
        <v>190</v>
      </c>
      <c r="G12" s="146">
        <f>+ANEXO2!D99</f>
        <v>737880</v>
      </c>
    </row>
    <row r="13" spans="1:7" ht="12.75">
      <c r="A13" s="143">
        <v>4</v>
      </c>
      <c r="B13" s="142">
        <v>2</v>
      </c>
      <c r="C13" s="142"/>
      <c r="D13" s="142"/>
      <c r="E13" s="144"/>
      <c r="F13" s="145" t="s">
        <v>227</v>
      </c>
      <c r="G13" s="146">
        <f>+G14</f>
        <v>0</v>
      </c>
    </row>
    <row r="14" spans="1:7" ht="12.75">
      <c r="A14" s="143">
        <v>4</v>
      </c>
      <c r="B14" s="142">
        <v>2</v>
      </c>
      <c r="C14" s="142">
        <v>1</v>
      </c>
      <c r="D14" s="142"/>
      <c r="E14" s="144"/>
      <c r="F14" s="145" t="s">
        <v>228</v>
      </c>
      <c r="G14" s="148"/>
    </row>
    <row r="15" spans="1:7" ht="12.75">
      <c r="A15" s="143">
        <v>4</v>
      </c>
      <c r="B15" s="142">
        <v>3</v>
      </c>
      <c r="C15" s="142"/>
      <c r="D15" s="142"/>
      <c r="E15" s="144"/>
      <c r="F15" s="145" t="s">
        <v>229</v>
      </c>
      <c r="G15" s="146">
        <f>+G16</f>
        <v>247480</v>
      </c>
    </row>
    <row r="16" spans="1:7" ht="12.75">
      <c r="A16" s="143">
        <v>4</v>
      </c>
      <c r="B16" s="142">
        <v>3</v>
      </c>
      <c r="C16" s="142">
        <v>1</v>
      </c>
      <c r="D16" s="142"/>
      <c r="E16" s="144"/>
      <c r="F16" s="145" t="s">
        <v>192</v>
      </c>
      <c r="G16" s="148">
        <v>247480</v>
      </c>
    </row>
    <row r="17" spans="1:7" ht="12.75">
      <c r="A17" s="140">
        <v>5</v>
      </c>
      <c r="B17" s="142"/>
      <c r="C17" s="142"/>
      <c r="D17" s="142"/>
      <c r="E17" s="144"/>
      <c r="F17" s="145" t="s">
        <v>136</v>
      </c>
      <c r="G17" s="146">
        <f>+G18+G21+G22</f>
        <v>34700</v>
      </c>
    </row>
    <row r="18" spans="1:7" ht="12.75">
      <c r="A18" s="143">
        <v>5</v>
      </c>
      <c r="B18" s="142">
        <v>1</v>
      </c>
      <c r="C18" s="142"/>
      <c r="D18" s="142"/>
      <c r="E18" s="144"/>
      <c r="F18" s="145" t="s">
        <v>230</v>
      </c>
      <c r="G18" s="146">
        <f>+G19+G20</f>
        <v>34700</v>
      </c>
    </row>
    <row r="19" spans="1:7" ht="12.75">
      <c r="A19" s="143">
        <v>5</v>
      </c>
      <c r="B19" s="142">
        <v>1</v>
      </c>
      <c r="C19" s="142">
        <v>1</v>
      </c>
      <c r="D19" s="142"/>
      <c r="E19" s="144"/>
      <c r="F19" s="145" t="s">
        <v>193</v>
      </c>
      <c r="G19" s="148">
        <f>+ANEXO2!D119</f>
        <v>34700</v>
      </c>
    </row>
    <row r="20" spans="1:7" ht="12.75">
      <c r="A20" s="143">
        <v>5</v>
      </c>
      <c r="B20" s="142">
        <v>1</v>
      </c>
      <c r="C20" s="142">
        <v>2</v>
      </c>
      <c r="D20" s="142"/>
      <c r="E20" s="142"/>
      <c r="F20" s="145" t="s">
        <v>194</v>
      </c>
      <c r="G20" s="148">
        <v>0</v>
      </c>
    </row>
    <row r="21" spans="1:7" ht="12.75">
      <c r="A21" s="143">
        <v>5</v>
      </c>
      <c r="B21" s="142">
        <v>2</v>
      </c>
      <c r="C21" s="142"/>
      <c r="D21" s="142"/>
      <c r="E21" s="142"/>
      <c r="F21" s="145" t="s">
        <v>231</v>
      </c>
      <c r="G21" s="146">
        <v>0</v>
      </c>
    </row>
    <row r="22" spans="1:7" ht="12.75">
      <c r="A22" s="143">
        <v>5</v>
      </c>
      <c r="B22" s="142">
        <v>3</v>
      </c>
      <c r="C22" s="142"/>
      <c r="D22" s="142"/>
      <c r="E22" s="142"/>
      <c r="F22" s="145" t="s">
        <v>232</v>
      </c>
      <c r="G22" s="146">
        <f>+G23</f>
        <v>0</v>
      </c>
    </row>
    <row r="23" spans="1:7" ht="12.75">
      <c r="A23" s="143">
        <v>5</v>
      </c>
      <c r="B23" s="142">
        <v>3</v>
      </c>
      <c r="C23" s="142">
        <v>1</v>
      </c>
      <c r="D23" s="142"/>
      <c r="E23" s="142"/>
      <c r="F23" s="145" t="s">
        <v>195</v>
      </c>
      <c r="G23" s="148"/>
    </row>
    <row r="24" spans="1:7" ht="12.75">
      <c r="A24" s="140">
        <v>6</v>
      </c>
      <c r="B24" s="142"/>
      <c r="C24" s="142"/>
      <c r="D24" s="142"/>
      <c r="E24" s="142"/>
      <c r="F24" s="145" t="s">
        <v>141</v>
      </c>
      <c r="G24" s="146">
        <f>+G25</f>
        <v>0</v>
      </c>
    </row>
    <row r="25" spans="1:7" ht="12.75">
      <c r="A25" s="143">
        <v>6</v>
      </c>
      <c r="B25" s="142">
        <v>1</v>
      </c>
      <c r="C25" s="142"/>
      <c r="D25" s="142"/>
      <c r="E25" s="142"/>
      <c r="F25" s="145" t="s">
        <v>233</v>
      </c>
      <c r="G25" s="146">
        <f>+G26</f>
        <v>0</v>
      </c>
    </row>
    <row r="26" spans="1:7" ht="13.5" thickBot="1">
      <c r="A26" s="151">
        <v>6</v>
      </c>
      <c r="B26" s="152">
        <v>1</v>
      </c>
      <c r="C26" s="152">
        <v>1</v>
      </c>
      <c r="D26" s="152"/>
      <c r="E26" s="152"/>
      <c r="F26" s="201" t="s">
        <v>196</v>
      </c>
      <c r="G26" s="155"/>
    </row>
    <row r="27" spans="6:7" ht="13.5" thickBot="1">
      <c r="F27" s="332" t="s">
        <v>234</v>
      </c>
      <c r="G27" s="319">
        <f>+G6+G17+G24</f>
        <v>1640770</v>
      </c>
    </row>
    <row r="28" ht="12.75">
      <c r="G28" s="9"/>
    </row>
    <row r="29" spans="1:7" ht="12.75">
      <c r="A29" s="98" t="str">
        <f>+A1</f>
        <v>Ordenanza N° 5677/08</v>
      </c>
      <c r="G29" s="43"/>
    </row>
    <row r="30" spans="1:7" ht="15">
      <c r="A30" s="497" t="s">
        <v>326</v>
      </c>
      <c r="B30" s="497"/>
      <c r="C30" s="497"/>
      <c r="D30" s="497"/>
      <c r="E30" s="497"/>
      <c r="F30" s="497"/>
      <c r="G30" s="497"/>
    </row>
    <row r="31" spans="1:7" ht="13.5" thickBot="1">
      <c r="A31" s="28" t="s">
        <v>335</v>
      </c>
      <c r="G31" s="14" t="s">
        <v>334</v>
      </c>
    </row>
    <row r="32" spans="1:7" ht="13.5" thickBot="1">
      <c r="A32" s="507" t="s">
        <v>167</v>
      </c>
      <c r="B32" s="508"/>
      <c r="C32" s="508"/>
      <c r="D32" s="508"/>
      <c r="E32" s="508"/>
      <c r="F32" s="320" t="s">
        <v>201</v>
      </c>
      <c r="G32" s="509" t="s">
        <v>202</v>
      </c>
    </row>
    <row r="33" spans="1:7" ht="13.5" thickBot="1">
      <c r="A33" s="312" t="s">
        <v>203</v>
      </c>
      <c r="B33" s="312" t="s">
        <v>204</v>
      </c>
      <c r="C33" s="312" t="s">
        <v>205</v>
      </c>
      <c r="D33" s="312" t="s">
        <v>171</v>
      </c>
      <c r="E33" s="315" t="s">
        <v>206</v>
      </c>
      <c r="F33" s="321" t="s">
        <v>207</v>
      </c>
      <c r="G33" s="510"/>
    </row>
    <row r="34" spans="1:7" ht="12.75">
      <c r="A34" s="138">
        <v>4</v>
      </c>
      <c r="B34" s="139"/>
      <c r="C34" s="139"/>
      <c r="D34" s="139"/>
      <c r="E34" s="156"/>
      <c r="F34" s="157" t="s">
        <v>127</v>
      </c>
      <c r="G34" s="159">
        <f>+G35+G41+G43</f>
        <v>941750</v>
      </c>
    </row>
    <row r="35" spans="1:7" ht="12.75">
      <c r="A35" s="143">
        <v>4</v>
      </c>
      <c r="B35" s="142">
        <v>1</v>
      </c>
      <c r="C35" s="142"/>
      <c r="D35" s="142"/>
      <c r="E35" s="144"/>
      <c r="F35" s="145" t="s">
        <v>208</v>
      </c>
      <c r="G35" s="146">
        <f>+G36+G39+G40</f>
        <v>941750</v>
      </c>
    </row>
    <row r="36" spans="1:7" ht="12.75">
      <c r="A36" s="143">
        <v>4</v>
      </c>
      <c r="B36" s="142">
        <v>1</v>
      </c>
      <c r="C36" s="142">
        <v>1</v>
      </c>
      <c r="D36" s="142"/>
      <c r="E36" s="144"/>
      <c r="F36" s="145" t="s">
        <v>188</v>
      </c>
      <c r="G36" s="146">
        <f>+G37+G38</f>
        <v>430170</v>
      </c>
    </row>
    <row r="37" spans="1:7" ht="12.75">
      <c r="A37" s="143">
        <v>4</v>
      </c>
      <c r="B37" s="142">
        <v>1</v>
      </c>
      <c r="C37" s="142">
        <v>1</v>
      </c>
      <c r="D37" s="142">
        <v>1</v>
      </c>
      <c r="E37" s="144"/>
      <c r="F37" s="145" t="s">
        <v>209</v>
      </c>
      <c r="G37" s="146">
        <f>+ANEXO2!D143</f>
        <v>410480</v>
      </c>
    </row>
    <row r="38" spans="1:7" ht="12.75">
      <c r="A38" s="143">
        <v>4</v>
      </c>
      <c r="B38" s="142">
        <v>1</v>
      </c>
      <c r="C38" s="142">
        <v>1</v>
      </c>
      <c r="D38" s="142">
        <v>2</v>
      </c>
      <c r="E38" s="144"/>
      <c r="F38" s="145" t="s">
        <v>226</v>
      </c>
      <c r="G38" s="146">
        <f>+ANEXO2!D162</f>
        <v>19690</v>
      </c>
    </row>
    <row r="39" spans="1:7" ht="12.75">
      <c r="A39" s="143">
        <v>4</v>
      </c>
      <c r="B39" s="142">
        <v>1</v>
      </c>
      <c r="C39" s="142">
        <v>2</v>
      </c>
      <c r="D39" s="142"/>
      <c r="E39" s="144"/>
      <c r="F39" s="145" t="s">
        <v>189</v>
      </c>
      <c r="G39" s="146">
        <f>+ANEXO2!E192</f>
        <v>40390</v>
      </c>
    </row>
    <row r="40" spans="1:7" ht="12.75">
      <c r="A40" s="143">
        <v>4</v>
      </c>
      <c r="B40" s="142">
        <v>1</v>
      </c>
      <c r="C40" s="142">
        <v>3</v>
      </c>
      <c r="D40" s="142"/>
      <c r="E40" s="144"/>
      <c r="F40" s="145" t="s">
        <v>190</v>
      </c>
      <c r="G40" s="146">
        <f>+ANEXO2!E219</f>
        <v>471190</v>
      </c>
    </row>
    <row r="41" spans="1:7" ht="12.75">
      <c r="A41" s="143">
        <v>4</v>
      </c>
      <c r="B41" s="142">
        <v>2</v>
      </c>
      <c r="C41" s="142"/>
      <c r="D41" s="142"/>
      <c r="E41" s="144"/>
      <c r="F41" s="145" t="s">
        <v>227</v>
      </c>
      <c r="G41" s="146">
        <f>+G42</f>
        <v>0</v>
      </c>
    </row>
    <row r="42" spans="1:7" ht="12.75">
      <c r="A42" s="143">
        <v>4</v>
      </c>
      <c r="B42" s="142">
        <v>2</v>
      </c>
      <c r="C42" s="142">
        <v>1</v>
      </c>
      <c r="D42" s="142"/>
      <c r="E42" s="144"/>
      <c r="F42" s="145" t="s">
        <v>228</v>
      </c>
      <c r="G42" s="148">
        <v>0</v>
      </c>
    </row>
    <row r="43" spans="1:7" ht="12.75">
      <c r="A43" s="143">
        <v>4</v>
      </c>
      <c r="B43" s="142">
        <v>3</v>
      </c>
      <c r="C43" s="142"/>
      <c r="D43" s="142"/>
      <c r="E43" s="144"/>
      <c r="F43" s="145" t="s">
        <v>229</v>
      </c>
      <c r="G43" s="146">
        <f>+G44</f>
        <v>0</v>
      </c>
    </row>
    <row r="44" spans="1:7" ht="12.75">
      <c r="A44" s="143">
        <v>4</v>
      </c>
      <c r="B44" s="142">
        <v>3</v>
      </c>
      <c r="C44" s="142">
        <v>1</v>
      </c>
      <c r="D44" s="142"/>
      <c r="E44" s="144"/>
      <c r="F44" s="145" t="s">
        <v>192</v>
      </c>
      <c r="G44" s="148">
        <v>0</v>
      </c>
    </row>
    <row r="45" spans="1:7" ht="12.75">
      <c r="A45" s="140">
        <v>5</v>
      </c>
      <c r="B45" s="142"/>
      <c r="C45" s="142"/>
      <c r="D45" s="142"/>
      <c r="E45" s="144"/>
      <c r="F45" s="145" t="s">
        <v>136</v>
      </c>
      <c r="G45" s="146">
        <f>+G46+G49+G50</f>
        <v>31610</v>
      </c>
    </row>
    <row r="46" spans="1:7" ht="12.75">
      <c r="A46" s="143">
        <v>5</v>
      </c>
      <c r="B46" s="142">
        <v>1</v>
      </c>
      <c r="C46" s="142"/>
      <c r="D46" s="142"/>
      <c r="E46" s="144"/>
      <c r="F46" s="145" t="s">
        <v>230</v>
      </c>
      <c r="G46" s="146">
        <f>+G47+G48</f>
        <v>31610</v>
      </c>
    </row>
    <row r="47" spans="1:7" ht="12.75">
      <c r="A47" s="143">
        <v>5</v>
      </c>
      <c r="B47" s="142">
        <v>1</v>
      </c>
      <c r="C47" s="142">
        <v>1</v>
      </c>
      <c r="D47" s="142"/>
      <c r="E47" s="144"/>
      <c r="F47" s="145" t="s">
        <v>193</v>
      </c>
      <c r="G47" s="148">
        <f>+ANEXO2!E240</f>
        <v>31610</v>
      </c>
    </row>
    <row r="48" spans="1:7" ht="12.75">
      <c r="A48" s="143">
        <v>5</v>
      </c>
      <c r="B48" s="142">
        <v>1</v>
      </c>
      <c r="C48" s="142">
        <v>2</v>
      </c>
      <c r="D48" s="142"/>
      <c r="E48" s="142"/>
      <c r="F48" s="145" t="s">
        <v>194</v>
      </c>
      <c r="G48" s="148">
        <v>0</v>
      </c>
    </row>
    <row r="49" spans="1:7" ht="12.75">
      <c r="A49" s="143">
        <v>5</v>
      </c>
      <c r="B49" s="142">
        <v>2</v>
      </c>
      <c r="C49" s="142"/>
      <c r="D49" s="142"/>
      <c r="E49" s="142"/>
      <c r="F49" s="145" t="s">
        <v>231</v>
      </c>
      <c r="G49" s="146">
        <v>0</v>
      </c>
    </row>
    <row r="50" spans="1:7" ht="12.75">
      <c r="A50" s="143">
        <v>5</v>
      </c>
      <c r="B50" s="142">
        <v>3</v>
      </c>
      <c r="C50" s="142"/>
      <c r="D50" s="142"/>
      <c r="E50" s="142"/>
      <c r="F50" s="145" t="s">
        <v>232</v>
      </c>
      <c r="G50" s="146">
        <f>+G51</f>
        <v>0</v>
      </c>
    </row>
    <row r="51" spans="1:7" ht="12.75">
      <c r="A51" s="143">
        <v>5</v>
      </c>
      <c r="B51" s="142">
        <v>3</v>
      </c>
      <c r="C51" s="142">
        <v>1</v>
      </c>
      <c r="D51" s="142"/>
      <c r="E51" s="142"/>
      <c r="F51" s="145" t="s">
        <v>195</v>
      </c>
      <c r="G51" s="148">
        <v>0</v>
      </c>
    </row>
    <row r="52" spans="1:7" ht="12.75">
      <c r="A52" s="140">
        <v>6</v>
      </c>
      <c r="B52" s="142"/>
      <c r="C52" s="142"/>
      <c r="D52" s="142"/>
      <c r="E52" s="142"/>
      <c r="F52" s="145" t="s">
        <v>141</v>
      </c>
      <c r="G52" s="146">
        <f>+G53</f>
        <v>0</v>
      </c>
    </row>
    <row r="53" spans="1:7" ht="12.75">
      <c r="A53" s="143">
        <v>6</v>
      </c>
      <c r="B53" s="142">
        <v>1</v>
      </c>
      <c r="C53" s="142"/>
      <c r="D53" s="142"/>
      <c r="E53" s="142"/>
      <c r="F53" s="145" t="s">
        <v>233</v>
      </c>
      <c r="G53" s="146">
        <f>+G54</f>
        <v>0</v>
      </c>
    </row>
    <row r="54" spans="1:7" ht="13.5" thickBot="1">
      <c r="A54" s="151">
        <v>6</v>
      </c>
      <c r="B54" s="152">
        <v>1</v>
      </c>
      <c r="C54" s="152">
        <v>1</v>
      </c>
      <c r="D54" s="152"/>
      <c r="E54" s="152"/>
      <c r="F54" s="201" t="s">
        <v>196</v>
      </c>
      <c r="G54" s="155">
        <v>0</v>
      </c>
    </row>
    <row r="55" spans="6:7" ht="13.5" thickBot="1">
      <c r="F55" s="332" t="s">
        <v>234</v>
      </c>
      <c r="G55" s="319">
        <f>+G34+G45+G52</f>
        <v>973360</v>
      </c>
    </row>
    <row r="56" ht="12.75">
      <c r="G56" s="9"/>
    </row>
    <row r="57" ht="12.75">
      <c r="A57" s="63" t="str">
        <f>+A284</f>
        <v>Ordenanza N° 5677/08</v>
      </c>
    </row>
    <row r="58" spans="1:7" ht="15">
      <c r="A58" s="497" t="s">
        <v>326</v>
      </c>
      <c r="B58" s="497"/>
      <c r="C58" s="497"/>
      <c r="D58" s="497"/>
      <c r="E58" s="497"/>
      <c r="F58" s="497"/>
      <c r="G58" s="497"/>
    </row>
    <row r="59" spans="1:7" ht="13.5" thickBot="1">
      <c r="A59" s="28" t="s">
        <v>785</v>
      </c>
      <c r="G59" s="14">
        <v>221</v>
      </c>
    </row>
    <row r="60" spans="1:7" ht="13.5" thickBot="1">
      <c r="A60" s="507" t="s">
        <v>167</v>
      </c>
      <c r="B60" s="508"/>
      <c r="C60" s="508"/>
      <c r="D60" s="508"/>
      <c r="E60" s="508"/>
      <c r="F60" s="320" t="s">
        <v>201</v>
      </c>
      <c r="G60" s="509" t="s">
        <v>202</v>
      </c>
    </row>
    <row r="61" spans="1:7" ht="13.5" thickBot="1">
      <c r="A61" s="312" t="s">
        <v>203</v>
      </c>
      <c r="B61" s="312" t="s">
        <v>204</v>
      </c>
      <c r="C61" s="312" t="s">
        <v>205</v>
      </c>
      <c r="D61" s="312" t="s">
        <v>171</v>
      </c>
      <c r="E61" s="315" t="s">
        <v>206</v>
      </c>
      <c r="F61" s="321" t="s">
        <v>207</v>
      </c>
      <c r="G61" s="510"/>
    </row>
    <row r="62" spans="1:7" ht="12.75">
      <c r="A62" s="138">
        <v>4</v>
      </c>
      <c r="B62" s="139"/>
      <c r="C62" s="139"/>
      <c r="D62" s="139"/>
      <c r="E62" s="156"/>
      <c r="F62" s="157" t="s">
        <v>127</v>
      </c>
      <c r="G62" s="159">
        <f>+G63+G69+G71</f>
        <v>2767900</v>
      </c>
    </row>
    <row r="63" spans="1:7" ht="12.75">
      <c r="A63" s="143">
        <v>4</v>
      </c>
      <c r="B63" s="142">
        <v>1</v>
      </c>
      <c r="C63" s="142"/>
      <c r="D63" s="142"/>
      <c r="E63" s="144"/>
      <c r="F63" s="145" t="s">
        <v>208</v>
      </c>
      <c r="G63" s="146">
        <f>+G64+G67+G68</f>
        <v>2767900</v>
      </c>
    </row>
    <row r="64" spans="1:7" ht="12.75">
      <c r="A64" s="143">
        <v>4</v>
      </c>
      <c r="B64" s="142">
        <v>1</v>
      </c>
      <c r="C64" s="142">
        <v>1</v>
      </c>
      <c r="D64" s="142"/>
      <c r="E64" s="144"/>
      <c r="F64" s="145" t="s">
        <v>188</v>
      </c>
      <c r="G64" s="146">
        <f>+G65+G66</f>
        <v>2563480</v>
      </c>
    </row>
    <row r="65" spans="1:7" ht="12.75">
      <c r="A65" s="143">
        <v>4</v>
      </c>
      <c r="B65" s="142">
        <v>1</v>
      </c>
      <c r="C65" s="142">
        <v>1</v>
      </c>
      <c r="D65" s="142">
        <v>1</v>
      </c>
      <c r="E65" s="144"/>
      <c r="F65" s="145" t="s">
        <v>209</v>
      </c>
      <c r="G65" s="146">
        <f>+ANEXO2!D264</f>
        <v>2449750</v>
      </c>
    </row>
    <row r="66" spans="1:7" ht="12.75">
      <c r="A66" s="143">
        <v>4</v>
      </c>
      <c r="B66" s="142">
        <v>1</v>
      </c>
      <c r="C66" s="142">
        <v>1</v>
      </c>
      <c r="D66" s="142">
        <v>2</v>
      </c>
      <c r="E66" s="144"/>
      <c r="F66" s="145" t="s">
        <v>226</v>
      </c>
      <c r="G66" s="146">
        <f>+ANEXO2!D283</f>
        <v>113730</v>
      </c>
    </row>
    <row r="67" spans="1:7" ht="12.75">
      <c r="A67" s="143">
        <v>4</v>
      </c>
      <c r="B67" s="142">
        <v>1</v>
      </c>
      <c r="C67" s="142">
        <v>2</v>
      </c>
      <c r="D67" s="142"/>
      <c r="E67" s="144"/>
      <c r="F67" s="145" t="s">
        <v>189</v>
      </c>
      <c r="G67" s="146">
        <f>+ANEXO2!D313</f>
        <v>82830</v>
      </c>
    </row>
    <row r="68" spans="1:7" ht="12.75">
      <c r="A68" s="143">
        <v>4</v>
      </c>
      <c r="B68" s="142">
        <v>1</v>
      </c>
      <c r="C68" s="142">
        <v>3</v>
      </c>
      <c r="D68" s="142"/>
      <c r="E68" s="144"/>
      <c r="F68" s="145" t="s">
        <v>190</v>
      </c>
      <c r="G68" s="146">
        <f>+ANEXO2!D340</f>
        <v>121590</v>
      </c>
    </row>
    <row r="69" spans="1:7" ht="12.75">
      <c r="A69" s="143">
        <v>4</v>
      </c>
      <c r="B69" s="142">
        <v>2</v>
      </c>
      <c r="C69" s="142"/>
      <c r="D69" s="142"/>
      <c r="E69" s="144"/>
      <c r="F69" s="145" t="s">
        <v>227</v>
      </c>
      <c r="G69" s="146">
        <f>+G70</f>
        <v>0</v>
      </c>
    </row>
    <row r="70" spans="1:7" ht="12.75">
      <c r="A70" s="143">
        <v>4</v>
      </c>
      <c r="B70" s="142">
        <v>2</v>
      </c>
      <c r="C70" s="142">
        <v>1</v>
      </c>
      <c r="D70" s="142"/>
      <c r="E70" s="144"/>
      <c r="F70" s="145" t="s">
        <v>228</v>
      </c>
      <c r="G70" s="148"/>
    </row>
    <row r="71" spans="1:7" ht="12.75">
      <c r="A71" s="143">
        <v>4</v>
      </c>
      <c r="B71" s="142">
        <v>3</v>
      </c>
      <c r="C71" s="142"/>
      <c r="D71" s="142"/>
      <c r="E71" s="144"/>
      <c r="F71" s="145" t="s">
        <v>229</v>
      </c>
      <c r="G71" s="146">
        <f>+G72</f>
        <v>0</v>
      </c>
    </row>
    <row r="72" spans="1:7" ht="12.75">
      <c r="A72" s="143">
        <v>4</v>
      </c>
      <c r="B72" s="142">
        <v>3</v>
      </c>
      <c r="C72" s="142">
        <v>1</v>
      </c>
      <c r="D72" s="142"/>
      <c r="E72" s="144"/>
      <c r="F72" s="145" t="s">
        <v>192</v>
      </c>
      <c r="G72" s="148"/>
    </row>
    <row r="73" spans="1:7" ht="12.75">
      <c r="A73" s="140">
        <v>5</v>
      </c>
      <c r="B73" s="142"/>
      <c r="C73" s="142"/>
      <c r="D73" s="142"/>
      <c r="E73" s="144"/>
      <c r="F73" s="145" t="s">
        <v>136</v>
      </c>
      <c r="G73" s="146">
        <f>+G74+G77+G78</f>
        <v>23290</v>
      </c>
    </row>
    <row r="74" spans="1:7" ht="12.75">
      <c r="A74" s="143">
        <v>5</v>
      </c>
      <c r="B74" s="142">
        <v>1</v>
      </c>
      <c r="C74" s="142"/>
      <c r="D74" s="142"/>
      <c r="E74" s="144"/>
      <c r="F74" s="145" t="s">
        <v>230</v>
      </c>
      <c r="G74" s="146">
        <f>+G75+G76</f>
        <v>23290</v>
      </c>
    </row>
    <row r="75" spans="1:7" ht="12.75">
      <c r="A75" s="143">
        <v>5</v>
      </c>
      <c r="B75" s="142">
        <v>1</v>
      </c>
      <c r="C75" s="142">
        <v>1</v>
      </c>
      <c r="D75" s="142"/>
      <c r="E75" s="144"/>
      <c r="F75" s="145" t="s">
        <v>193</v>
      </c>
      <c r="G75" s="148">
        <f>+ANEXO2!D361</f>
        <v>23290</v>
      </c>
    </row>
    <row r="76" spans="1:7" ht="12.75">
      <c r="A76" s="143">
        <v>5</v>
      </c>
      <c r="B76" s="142">
        <v>1</v>
      </c>
      <c r="C76" s="142">
        <v>2</v>
      </c>
      <c r="D76" s="142"/>
      <c r="E76" s="142"/>
      <c r="F76" s="145" t="s">
        <v>194</v>
      </c>
      <c r="G76" s="148"/>
    </row>
    <row r="77" spans="1:7" ht="12.75">
      <c r="A77" s="143">
        <v>5</v>
      </c>
      <c r="B77" s="142">
        <v>2</v>
      </c>
      <c r="C77" s="142"/>
      <c r="D77" s="142"/>
      <c r="E77" s="142"/>
      <c r="F77" s="145" t="s">
        <v>231</v>
      </c>
      <c r="G77" s="146">
        <v>0</v>
      </c>
    </row>
    <row r="78" spans="1:7" ht="12.75">
      <c r="A78" s="143">
        <v>5</v>
      </c>
      <c r="B78" s="142">
        <v>3</v>
      </c>
      <c r="C78" s="142"/>
      <c r="D78" s="142"/>
      <c r="E78" s="142"/>
      <c r="F78" s="145" t="s">
        <v>232</v>
      </c>
      <c r="G78" s="146">
        <f>+G79</f>
        <v>0</v>
      </c>
    </row>
    <row r="79" spans="1:7" ht="12.75">
      <c r="A79" s="143">
        <v>5</v>
      </c>
      <c r="B79" s="142">
        <v>3</v>
      </c>
      <c r="C79" s="142">
        <v>1</v>
      </c>
      <c r="D79" s="142"/>
      <c r="E79" s="142"/>
      <c r="F79" s="145" t="s">
        <v>195</v>
      </c>
      <c r="G79" s="148"/>
    </row>
    <row r="80" spans="1:7" ht="12.75">
      <c r="A80" s="140">
        <v>6</v>
      </c>
      <c r="B80" s="142"/>
      <c r="C80" s="142"/>
      <c r="D80" s="142"/>
      <c r="E80" s="142"/>
      <c r="F80" s="145" t="s">
        <v>141</v>
      </c>
      <c r="G80" s="146">
        <f>+G81</f>
        <v>0</v>
      </c>
    </row>
    <row r="81" spans="1:7" ht="12.75">
      <c r="A81" s="143">
        <v>6</v>
      </c>
      <c r="B81" s="142">
        <v>1</v>
      </c>
      <c r="C81" s="142"/>
      <c r="D81" s="142"/>
      <c r="E81" s="142"/>
      <c r="F81" s="145" t="s">
        <v>233</v>
      </c>
      <c r="G81" s="146">
        <f>+G82</f>
        <v>0</v>
      </c>
    </row>
    <row r="82" spans="1:7" ht="13.5" thickBot="1">
      <c r="A82" s="151">
        <v>6</v>
      </c>
      <c r="B82" s="152">
        <v>1</v>
      </c>
      <c r="C82" s="152">
        <v>1</v>
      </c>
      <c r="D82" s="152"/>
      <c r="E82" s="152"/>
      <c r="F82" s="201" t="s">
        <v>196</v>
      </c>
      <c r="G82" s="155"/>
    </row>
    <row r="83" spans="6:7" ht="13.5" thickBot="1">
      <c r="F83" s="332" t="s">
        <v>234</v>
      </c>
      <c r="G83" s="319">
        <f>+G62+G73+G80</f>
        <v>2791190</v>
      </c>
    </row>
    <row r="85" ht="12.75">
      <c r="A85" s="79" t="str">
        <f>+A57</f>
        <v>Ordenanza N° 5677/08</v>
      </c>
    </row>
    <row r="86" spans="1:7" ht="15">
      <c r="A86" s="515" t="str">
        <f>+A58</f>
        <v>PRESUPUESTO AÑO 2009</v>
      </c>
      <c r="B86" s="515"/>
      <c r="C86" s="515"/>
      <c r="D86" s="515"/>
      <c r="E86" s="515"/>
      <c r="F86" s="515"/>
      <c r="G86" s="515"/>
    </row>
    <row r="87" spans="1:7" ht="13.5" thickBot="1">
      <c r="A87" s="28" t="s">
        <v>63</v>
      </c>
      <c r="G87" s="14">
        <v>231</v>
      </c>
    </row>
    <row r="88" spans="1:7" ht="13.5" thickBot="1">
      <c r="A88" s="507" t="s">
        <v>167</v>
      </c>
      <c r="B88" s="508"/>
      <c r="C88" s="508"/>
      <c r="D88" s="508"/>
      <c r="E88" s="508"/>
      <c r="F88" s="320" t="s">
        <v>201</v>
      </c>
      <c r="G88" s="509" t="s">
        <v>202</v>
      </c>
    </row>
    <row r="89" spans="1:7" ht="13.5" thickBot="1">
      <c r="A89" s="312" t="s">
        <v>203</v>
      </c>
      <c r="B89" s="312" t="s">
        <v>204</v>
      </c>
      <c r="C89" s="312" t="s">
        <v>205</v>
      </c>
      <c r="D89" s="312" t="s">
        <v>171</v>
      </c>
      <c r="E89" s="315" t="s">
        <v>206</v>
      </c>
      <c r="F89" s="321" t="s">
        <v>207</v>
      </c>
      <c r="G89" s="510"/>
    </row>
    <row r="90" spans="1:7" ht="12.75">
      <c r="A90" s="138">
        <v>4</v>
      </c>
      <c r="B90" s="139"/>
      <c r="C90" s="139"/>
      <c r="D90" s="139"/>
      <c r="E90" s="156"/>
      <c r="F90" s="157" t="s">
        <v>127</v>
      </c>
      <c r="G90" s="159">
        <f>+G91+G97+G99</f>
        <v>2518980</v>
      </c>
    </row>
    <row r="91" spans="1:7" ht="12.75">
      <c r="A91" s="143">
        <v>4</v>
      </c>
      <c r="B91" s="142">
        <v>1</v>
      </c>
      <c r="C91" s="142"/>
      <c r="D91" s="142"/>
      <c r="E91" s="144"/>
      <c r="F91" s="145" t="s">
        <v>208</v>
      </c>
      <c r="G91" s="146">
        <f>+G92+G95+G96</f>
        <v>2518980</v>
      </c>
    </row>
    <row r="92" spans="1:7" ht="12.75">
      <c r="A92" s="143">
        <v>4</v>
      </c>
      <c r="B92" s="142">
        <v>1</v>
      </c>
      <c r="C92" s="142">
        <v>1</v>
      </c>
      <c r="D92" s="142"/>
      <c r="E92" s="144"/>
      <c r="F92" s="145" t="s">
        <v>188</v>
      </c>
      <c r="G92" s="146">
        <f>+G93+G94</f>
        <v>1848870</v>
      </c>
    </row>
    <row r="93" spans="1:7" ht="12.75">
      <c r="A93" s="143">
        <v>4</v>
      </c>
      <c r="B93" s="142">
        <v>1</v>
      </c>
      <c r="C93" s="142">
        <v>1</v>
      </c>
      <c r="D93" s="142">
        <v>1</v>
      </c>
      <c r="E93" s="144"/>
      <c r="F93" s="145" t="s">
        <v>209</v>
      </c>
      <c r="G93" s="146">
        <f>+ANEXO2!C$385</f>
        <v>1725300</v>
      </c>
    </row>
    <row r="94" spans="1:7" ht="12.75">
      <c r="A94" s="143">
        <v>4</v>
      </c>
      <c r="B94" s="142">
        <v>1</v>
      </c>
      <c r="C94" s="142">
        <v>1</v>
      </c>
      <c r="D94" s="142">
        <v>2</v>
      </c>
      <c r="E94" s="144"/>
      <c r="F94" s="145" t="s">
        <v>226</v>
      </c>
      <c r="G94" s="146">
        <f>+ANEXO2!C$404</f>
        <v>123570</v>
      </c>
    </row>
    <row r="95" spans="1:7" ht="12.75">
      <c r="A95" s="143">
        <v>4</v>
      </c>
      <c r="B95" s="142">
        <v>1</v>
      </c>
      <c r="C95" s="142">
        <v>2</v>
      </c>
      <c r="D95" s="142"/>
      <c r="E95" s="144"/>
      <c r="F95" s="145" t="s">
        <v>189</v>
      </c>
      <c r="G95" s="146">
        <f>+ANEXO2!C$434</f>
        <v>87680</v>
      </c>
    </row>
    <row r="96" spans="1:7" ht="12.75">
      <c r="A96" s="143">
        <v>4</v>
      </c>
      <c r="B96" s="142">
        <v>1</v>
      </c>
      <c r="C96" s="142">
        <v>3</v>
      </c>
      <c r="D96" s="142"/>
      <c r="E96" s="144"/>
      <c r="F96" s="145" t="s">
        <v>190</v>
      </c>
      <c r="G96" s="146">
        <f>+ANEXO2!C$461</f>
        <v>582430</v>
      </c>
    </row>
    <row r="97" spans="1:7" ht="12.75">
      <c r="A97" s="143">
        <v>4</v>
      </c>
      <c r="B97" s="142">
        <v>2</v>
      </c>
      <c r="C97" s="142"/>
      <c r="D97" s="142"/>
      <c r="E97" s="144"/>
      <c r="F97" s="145" t="s">
        <v>227</v>
      </c>
      <c r="G97" s="146">
        <f>+G98</f>
        <v>0</v>
      </c>
    </row>
    <row r="98" spans="1:7" ht="12.75">
      <c r="A98" s="143">
        <v>4</v>
      </c>
      <c r="B98" s="142">
        <v>2</v>
      </c>
      <c r="C98" s="142">
        <v>1</v>
      </c>
      <c r="D98" s="142"/>
      <c r="E98" s="144"/>
      <c r="F98" s="145" t="s">
        <v>228</v>
      </c>
      <c r="G98" s="148"/>
    </row>
    <row r="99" spans="1:7" ht="12.75">
      <c r="A99" s="143">
        <v>4</v>
      </c>
      <c r="B99" s="142">
        <v>3</v>
      </c>
      <c r="C99" s="142"/>
      <c r="D99" s="142"/>
      <c r="E99" s="144"/>
      <c r="F99" s="145" t="s">
        <v>229</v>
      </c>
      <c r="G99" s="146">
        <f>+G100</f>
        <v>0</v>
      </c>
    </row>
    <row r="100" spans="1:7" ht="12.75">
      <c r="A100" s="143">
        <v>4</v>
      </c>
      <c r="B100" s="142">
        <v>3</v>
      </c>
      <c r="C100" s="142">
        <v>1</v>
      </c>
      <c r="D100" s="142"/>
      <c r="E100" s="144"/>
      <c r="F100" s="145" t="s">
        <v>192</v>
      </c>
      <c r="G100" s="148"/>
    </row>
    <row r="101" spans="1:7" ht="12.75">
      <c r="A101" s="140">
        <v>5</v>
      </c>
      <c r="B101" s="142"/>
      <c r="C101" s="142"/>
      <c r="D101" s="142"/>
      <c r="E101" s="144"/>
      <c r="F101" s="145" t="s">
        <v>136</v>
      </c>
      <c r="G101" s="146">
        <f>+G102+G105+G106</f>
        <v>4650</v>
      </c>
    </row>
    <row r="102" spans="1:7" ht="12.75">
      <c r="A102" s="143">
        <v>5</v>
      </c>
      <c r="B102" s="142">
        <v>1</v>
      </c>
      <c r="C102" s="142"/>
      <c r="D102" s="142"/>
      <c r="E102" s="144"/>
      <c r="F102" s="145" t="s">
        <v>230</v>
      </c>
      <c r="G102" s="146">
        <f>+G103+G104</f>
        <v>4650</v>
      </c>
    </row>
    <row r="103" spans="1:7" ht="12.75">
      <c r="A103" s="143">
        <v>5</v>
      </c>
      <c r="B103" s="142">
        <v>1</v>
      </c>
      <c r="C103" s="142">
        <v>1</v>
      </c>
      <c r="D103" s="142"/>
      <c r="E103" s="144"/>
      <c r="F103" s="145" t="s">
        <v>193</v>
      </c>
      <c r="G103" s="148">
        <f>+ANEXO2!C$483</f>
        <v>4650</v>
      </c>
    </row>
    <row r="104" spans="1:7" ht="12.75">
      <c r="A104" s="143">
        <v>5</v>
      </c>
      <c r="B104" s="142">
        <v>1</v>
      </c>
      <c r="C104" s="142">
        <v>2</v>
      </c>
      <c r="D104" s="142"/>
      <c r="E104" s="142"/>
      <c r="F104" s="145" t="s">
        <v>194</v>
      </c>
      <c r="G104" s="148"/>
    </row>
    <row r="105" spans="1:7" ht="12.75">
      <c r="A105" s="143">
        <v>5</v>
      </c>
      <c r="B105" s="142">
        <v>2</v>
      </c>
      <c r="C105" s="142"/>
      <c r="D105" s="142"/>
      <c r="E105" s="142"/>
      <c r="F105" s="145" t="s">
        <v>231</v>
      </c>
      <c r="G105" s="146">
        <v>0</v>
      </c>
    </row>
    <row r="106" spans="1:7" ht="12.75">
      <c r="A106" s="143">
        <v>5</v>
      </c>
      <c r="B106" s="142">
        <v>3</v>
      </c>
      <c r="C106" s="142"/>
      <c r="D106" s="142"/>
      <c r="E106" s="142"/>
      <c r="F106" s="145" t="s">
        <v>232</v>
      </c>
      <c r="G106" s="146">
        <f>+G107</f>
        <v>0</v>
      </c>
    </row>
    <row r="107" spans="1:7" ht="12.75">
      <c r="A107" s="143">
        <v>5</v>
      </c>
      <c r="B107" s="142">
        <v>3</v>
      </c>
      <c r="C107" s="142">
        <v>1</v>
      </c>
      <c r="D107" s="142"/>
      <c r="E107" s="142"/>
      <c r="F107" s="145" t="s">
        <v>195</v>
      </c>
      <c r="G107" s="148"/>
    </row>
    <row r="108" spans="1:7" ht="12.75">
      <c r="A108" s="140">
        <v>6</v>
      </c>
      <c r="B108" s="142"/>
      <c r="C108" s="142"/>
      <c r="D108" s="142"/>
      <c r="E108" s="142"/>
      <c r="F108" s="145" t="s">
        <v>141</v>
      </c>
      <c r="G108" s="146">
        <f>+G109</f>
        <v>0</v>
      </c>
    </row>
    <row r="109" spans="1:7" ht="12.75">
      <c r="A109" s="143">
        <v>6</v>
      </c>
      <c r="B109" s="142">
        <v>1</v>
      </c>
      <c r="C109" s="142"/>
      <c r="D109" s="142"/>
      <c r="E109" s="142"/>
      <c r="F109" s="145" t="s">
        <v>233</v>
      </c>
      <c r="G109" s="146">
        <f>+G110</f>
        <v>0</v>
      </c>
    </row>
    <row r="110" spans="1:7" ht="13.5" thickBot="1">
      <c r="A110" s="151">
        <v>6</v>
      </c>
      <c r="B110" s="152">
        <v>1</v>
      </c>
      <c r="C110" s="152">
        <v>1</v>
      </c>
      <c r="D110" s="152"/>
      <c r="E110" s="152"/>
      <c r="F110" s="201" t="s">
        <v>196</v>
      </c>
      <c r="G110" s="155"/>
    </row>
    <row r="111" spans="6:7" ht="13.5" thickBot="1">
      <c r="F111" s="332" t="s">
        <v>234</v>
      </c>
      <c r="G111" s="319">
        <f>+G90+G101+G108</f>
        <v>2523630</v>
      </c>
    </row>
    <row r="112" spans="1:7" ht="12.75">
      <c r="A112" s="71" t="s">
        <v>776</v>
      </c>
      <c r="G112" s="43"/>
    </row>
    <row r="114" ht="12.75">
      <c r="A114" s="79" t="str">
        <f>+A85</f>
        <v>Ordenanza N° 5677/08</v>
      </c>
    </row>
    <row r="115" spans="1:7" ht="15">
      <c r="A115" s="515" t="str">
        <f>+A86</f>
        <v>PRESUPUESTO AÑO 2009</v>
      </c>
      <c r="B115" s="515"/>
      <c r="C115" s="515"/>
      <c r="D115" s="515"/>
      <c r="E115" s="515"/>
      <c r="F115" s="515"/>
      <c r="G115" s="515"/>
    </row>
    <row r="116" spans="1:7" ht="13.5" thickBot="1">
      <c r="A116" s="28" t="s">
        <v>579</v>
      </c>
      <c r="G116" s="14">
        <v>241</v>
      </c>
    </row>
    <row r="117" spans="1:7" ht="13.5" thickBot="1">
      <c r="A117" s="507" t="s">
        <v>167</v>
      </c>
      <c r="B117" s="508"/>
      <c r="C117" s="508"/>
      <c r="D117" s="508"/>
      <c r="E117" s="508"/>
      <c r="F117" s="320" t="s">
        <v>201</v>
      </c>
      <c r="G117" s="509" t="s">
        <v>202</v>
      </c>
    </row>
    <row r="118" spans="1:7" ht="13.5" thickBot="1">
      <c r="A118" s="312" t="s">
        <v>203</v>
      </c>
      <c r="B118" s="312" t="s">
        <v>204</v>
      </c>
      <c r="C118" s="312" t="s">
        <v>205</v>
      </c>
      <c r="D118" s="312" t="s">
        <v>171</v>
      </c>
      <c r="E118" s="315" t="s">
        <v>206</v>
      </c>
      <c r="F118" s="321" t="s">
        <v>207</v>
      </c>
      <c r="G118" s="510"/>
    </row>
    <row r="119" spans="1:7" ht="12.75">
      <c r="A119" s="138">
        <v>4</v>
      </c>
      <c r="B119" s="139"/>
      <c r="C119" s="139"/>
      <c r="D119" s="139"/>
      <c r="E119" s="156"/>
      <c r="F119" s="157" t="s">
        <v>127</v>
      </c>
      <c r="G119" s="159">
        <f>+G120+G126+G128</f>
        <v>4603210</v>
      </c>
    </row>
    <row r="120" spans="1:7" ht="12.75">
      <c r="A120" s="143">
        <v>4</v>
      </c>
      <c r="B120" s="142">
        <v>1</v>
      </c>
      <c r="C120" s="142"/>
      <c r="D120" s="142"/>
      <c r="E120" s="144"/>
      <c r="F120" s="145" t="s">
        <v>208</v>
      </c>
      <c r="G120" s="146">
        <f>+G121+G124+G125</f>
        <v>4603210</v>
      </c>
    </row>
    <row r="121" spans="1:7" ht="12.75">
      <c r="A121" s="143">
        <v>4</v>
      </c>
      <c r="B121" s="142">
        <v>1</v>
      </c>
      <c r="C121" s="142">
        <v>1</v>
      </c>
      <c r="D121" s="142"/>
      <c r="E121" s="144"/>
      <c r="F121" s="145" t="s">
        <v>188</v>
      </c>
      <c r="G121" s="146">
        <f>+G122+G123</f>
        <v>2006760</v>
      </c>
    </row>
    <row r="122" spans="1:7" ht="12.75">
      <c r="A122" s="143">
        <v>4</v>
      </c>
      <c r="B122" s="142">
        <v>1</v>
      </c>
      <c r="C122" s="142">
        <v>1</v>
      </c>
      <c r="D122" s="142">
        <v>1</v>
      </c>
      <c r="E122" s="144"/>
      <c r="F122" s="145" t="s">
        <v>209</v>
      </c>
      <c r="G122" s="146">
        <f>+ANEXO2!D507</f>
        <v>1761810</v>
      </c>
    </row>
    <row r="123" spans="1:7" ht="12.75">
      <c r="A123" s="143">
        <v>4</v>
      </c>
      <c r="B123" s="142">
        <v>1</v>
      </c>
      <c r="C123" s="142">
        <v>1</v>
      </c>
      <c r="D123" s="142">
        <v>2</v>
      </c>
      <c r="E123" s="144"/>
      <c r="F123" s="145" t="s">
        <v>226</v>
      </c>
      <c r="G123" s="146">
        <f>+ANEXO2!D526</f>
        <v>244950</v>
      </c>
    </row>
    <row r="124" spans="1:7" ht="12.75">
      <c r="A124" s="143">
        <v>4</v>
      </c>
      <c r="B124" s="142">
        <v>1</v>
      </c>
      <c r="C124" s="142">
        <v>2</v>
      </c>
      <c r="D124" s="142"/>
      <c r="E124" s="144"/>
      <c r="F124" s="145" t="s">
        <v>189</v>
      </c>
      <c r="G124" s="146">
        <f>+ANEXO2!D556</f>
        <v>127930</v>
      </c>
    </row>
    <row r="125" spans="1:7" ht="12.75">
      <c r="A125" s="143">
        <v>4</v>
      </c>
      <c r="B125" s="142">
        <v>1</v>
      </c>
      <c r="C125" s="142">
        <v>3</v>
      </c>
      <c r="D125" s="142"/>
      <c r="E125" s="144"/>
      <c r="F125" s="145" t="s">
        <v>190</v>
      </c>
      <c r="G125" s="146">
        <f>+ANEXO2!D586</f>
        <v>2468520</v>
      </c>
    </row>
    <row r="126" spans="1:7" ht="12.75">
      <c r="A126" s="143">
        <v>4</v>
      </c>
      <c r="B126" s="142">
        <v>2</v>
      </c>
      <c r="C126" s="142"/>
      <c r="D126" s="142"/>
      <c r="E126" s="144"/>
      <c r="F126" s="145" t="s">
        <v>227</v>
      </c>
      <c r="G126" s="146">
        <f>+G127</f>
        <v>0</v>
      </c>
    </row>
    <row r="127" spans="1:7" ht="12.75">
      <c r="A127" s="143">
        <v>4</v>
      </c>
      <c r="B127" s="142">
        <v>2</v>
      </c>
      <c r="C127" s="142">
        <v>1</v>
      </c>
      <c r="D127" s="142"/>
      <c r="E127" s="144"/>
      <c r="F127" s="145" t="s">
        <v>228</v>
      </c>
      <c r="G127" s="148"/>
    </row>
    <row r="128" spans="1:7" ht="12.75">
      <c r="A128" s="143">
        <v>4</v>
      </c>
      <c r="B128" s="142">
        <v>3</v>
      </c>
      <c r="C128" s="142"/>
      <c r="D128" s="142"/>
      <c r="E128" s="144"/>
      <c r="F128" s="145" t="s">
        <v>229</v>
      </c>
      <c r="G128" s="146">
        <f>+G129</f>
        <v>0</v>
      </c>
    </row>
    <row r="129" spans="1:7" ht="12.75">
      <c r="A129" s="143">
        <v>4</v>
      </c>
      <c r="B129" s="142">
        <v>3</v>
      </c>
      <c r="C129" s="142">
        <v>1</v>
      </c>
      <c r="D129" s="142"/>
      <c r="E129" s="144"/>
      <c r="F129" s="145" t="s">
        <v>192</v>
      </c>
      <c r="G129" s="148">
        <v>0</v>
      </c>
    </row>
    <row r="130" spans="1:7" ht="12.75">
      <c r="A130" s="140">
        <v>5</v>
      </c>
      <c r="B130" s="142"/>
      <c r="C130" s="142"/>
      <c r="D130" s="142"/>
      <c r="E130" s="144"/>
      <c r="F130" s="145" t="s">
        <v>136</v>
      </c>
      <c r="G130" s="146">
        <f>+G131+G134+G135</f>
        <v>46510</v>
      </c>
    </row>
    <row r="131" spans="1:7" ht="12.75">
      <c r="A131" s="143">
        <v>5</v>
      </c>
      <c r="B131" s="142">
        <v>1</v>
      </c>
      <c r="C131" s="142"/>
      <c r="D131" s="142"/>
      <c r="E131" s="144"/>
      <c r="F131" s="145" t="s">
        <v>230</v>
      </c>
      <c r="G131" s="146">
        <f>+G132+G133</f>
        <v>46510</v>
      </c>
    </row>
    <row r="132" spans="1:7" ht="12.75">
      <c r="A132" s="143">
        <v>5</v>
      </c>
      <c r="B132" s="142">
        <v>1</v>
      </c>
      <c r="C132" s="142">
        <v>1</v>
      </c>
      <c r="D132" s="142"/>
      <c r="E132" s="144"/>
      <c r="F132" s="145" t="s">
        <v>193</v>
      </c>
      <c r="G132" s="148">
        <f>+ANEXO2!D610</f>
        <v>46510</v>
      </c>
    </row>
    <row r="133" spans="1:7" ht="12.75">
      <c r="A133" s="143">
        <v>5</v>
      </c>
      <c r="B133" s="142">
        <v>1</v>
      </c>
      <c r="C133" s="142">
        <v>2</v>
      </c>
      <c r="D133" s="142"/>
      <c r="E133" s="142"/>
      <c r="F133" s="145" t="s">
        <v>194</v>
      </c>
      <c r="G133" s="148"/>
    </row>
    <row r="134" spans="1:7" ht="12.75">
      <c r="A134" s="143">
        <v>5</v>
      </c>
      <c r="B134" s="142">
        <v>2</v>
      </c>
      <c r="C134" s="142"/>
      <c r="D134" s="142"/>
      <c r="E134" s="142"/>
      <c r="F134" s="145" t="s">
        <v>231</v>
      </c>
      <c r="G134" s="146">
        <v>0</v>
      </c>
    </row>
    <row r="135" spans="1:7" ht="12.75">
      <c r="A135" s="143">
        <v>5</v>
      </c>
      <c r="B135" s="142">
        <v>3</v>
      </c>
      <c r="C135" s="142"/>
      <c r="D135" s="142"/>
      <c r="E135" s="142"/>
      <c r="F135" s="145" t="s">
        <v>232</v>
      </c>
      <c r="G135" s="146">
        <f>+G136</f>
        <v>0</v>
      </c>
    </row>
    <row r="136" spans="1:7" ht="12.75">
      <c r="A136" s="143">
        <v>5</v>
      </c>
      <c r="B136" s="142">
        <v>3</v>
      </c>
      <c r="C136" s="142">
        <v>1</v>
      </c>
      <c r="D136" s="142"/>
      <c r="E136" s="142"/>
      <c r="F136" s="145" t="s">
        <v>195</v>
      </c>
      <c r="G136" s="148"/>
    </row>
    <row r="137" spans="1:7" ht="12.75">
      <c r="A137" s="140">
        <v>6</v>
      </c>
      <c r="B137" s="142"/>
      <c r="C137" s="142"/>
      <c r="D137" s="142"/>
      <c r="E137" s="142"/>
      <c r="F137" s="145" t="s">
        <v>141</v>
      </c>
      <c r="G137" s="146">
        <f>+G138</f>
        <v>0</v>
      </c>
    </row>
    <row r="138" spans="1:7" ht="12.75">
      <c r="A138" s="143">
        <v>6</v>
      </c>
      <c r="B138" s="142">
        <v>1</v>
      </c>
      <c r="C138" s="142"/>
      <c r="D138" s="142"/>
      <c r="E138" s="142"/>
      <c r="F138" s="145" t="s">
        <v>233</v>
      </c>
      <c r="G138" s="146">
        <f>+G139</f>
        <v>0</v>
      </c>
    </row>
    <row r="139" spans="1:7" ht="13.5" thickBot="1">
      <c r="A139" s="151">
        <v>6</v>
      </c>
      <c r="B139" s="152">
        <v>1</v>
      </c>
      <c r="C139" s="152">
        <v>1</v>
      </c>
      <c r="D139" s="152"/>
      <c r="E139" s="152"/>
      <c r="F139" s="201" t="s">
        <v>196</v>
      </c>
      <c r="G139" s="155"/>
    </row>
    <row r="140" spans="6:7" ht="13.5" thickBot="1">
      <c r="F140" s="332" t="s">
        <v>234</v>
      </c>
      <c r="G140" s="319">
        <f>+G119+G130+G137</f>
        <v>4649720</v>
      </c>
    </row>
    <row r="141" ht="12.75">
      <c r="G141" s="64" t="s">
        <v>314</v>
      </c>
    </row>
    <row r="142" spans="1:7" ht="12.75">
      <c r="A142" s="79" t="str">
        <f>+A114</f>
        <v>Ordenanza N° 5677/08</v>
      </c>
      <c r="B142" s="81"/>
      <c r="C142" s="81"/>
      <c r="D142" s="81"/>
      <c r="E142" s="81"/>
      <c r="F142" s="81"/>
      <c r="G142" s="83"/>
    </row>
    <row r="143" spans="1:7" ht="15">
      <c r="A143" s="513" t="str">
        <f>+A115</f>
        <v>PRESUPUESTO AÑO 2009</v>
      </c>
      <c r="B143" s="514"/>
      <c r="C143" s="514"/>
      <c r="D143" s="514"/>
      <c r="E143" s="514"/>
      <c r="F143" s="514"/>
      <c r="G143" s="514"/>
    </row>
    <row r="144" spans="1:7" ht="13.5" thickBot="1">
      <c r="A144" s="28" t="s">
        <v>71</v>
      </c>
      <c r="G144" s="14" t="s">
        <v>73</v>
      </c>
    </row>
    <row r="145" spans="1:7" ht="13.5" thickBot="1">
      <c r="A145" s="507" t="s">
        <v>167</v>
      </c>
      <c r="B145" s="508"/>
      <c r="C145" s="508"/>
      <c r="D145" s="508"/>
      <c r="E145" s="508"/>
      <c r="F145" s="320" t="s">
        <v>201</v>
      </c>
      <c r="G145" s="509" t="s">
        <v>202</v>
      </c>
    </row>
    <row r="146" spans="1:7" ht="13.5" thickBot="1">
      <c r="A146" s="312" t="s">
        <v>203</v>
      </c>
      <c r="B146" s="312" t="s">
        <v>204</v>
      </c>
      <c r="C146" s="312" t="s">
        <v>205</v>
      </c>
      <c r="D146" s="312" t="s">
        <v>171</v>
      </c>
      <c r="E146" s="315" t="s">
        <v>206</v>
      </c>
      <c r="F146" s="321" t="s">
        <v>207</v>
      </c>
      <c r="G146" s="510"/>
    </row>
    <row r="147" spans="1:7" ht="12.75">
      <c r="A147" s="138">
        <v>4</v>
      </c>
      <c r="B147" s="139"/>
      <c r="C147" s="139"/>
      <c r="D147" s="139"/>
      <c r="E147" s="156"/>
      <c r="F147" s="157" t="s">
        <v>127</v>
      </c>
      <c r="G147" s="159">
        <f>+G148+G154+G156</f>
        <v>823180</v>
      </c>
    </row>
    <row r="148" spans="1:7" ht="12.75">
      <c r="A148" s="143">
        <v>4</v>
      </c>
      <c r="B148" s="142">
        <v>1</v>
      </c>
      <c r="C148" s="142"/>
      <c r="D148" s="142"/>
      <c r="E148" s="144"/>
      <c r="F148" s="145" t="s">
        <v>208</v>
      </c>
      <c r="G148" s="146">
        <f>+G149+G152+G153</f>
        <v>823180</v>
      </c>
    </row>
    <row r="149" spans="1:7" ht="12.75">
      <c r="A149" s="143">
        <v>4</v>
      </c>
      <c r="B149" s="142">
        <v>1</v>
      </c>
      <c r="C149" s="142">
        <v>1</v>
      </c>
      <c r="D149" s="142"/>
      <c r="E149" s="144"/>
      <c r="F149" s="145" t="s">
        <v>188</v>
      </c>
      <c r="G149" s="146">
        <f>+G150+G151</f>
        <v>288220</v>
      </c>
    </row>
    <row r="150" spans="1:7" ht="12.75">
      <c r="A150" s="143">
        <v>4</v>
      </c>
      <c r="B150" s="142">
        <v>1</v>
      </c>
      <c r="C150" s="142">
        <v>1</v>
      </c>
      <c r="D150" s="142">
        <v>1</v>
      </c>
      <c r="E150" s="144"/>
      <c r="F150" s="145" t="s">
        <v>209</v>
      </c>
      <c r="G150" s="146">
        <f>+ANEXO2!D634</f>
        <v>288220</v>
      </c>
    </row>
    <row r="151" spans="1:7" ht="12.75">
      <c r="A151" s="143">
        <v>4</v>
      </c>
      <c r="B151" s="142">
        <v>1</v>
      </c>
      <c r="C151" s="142">
        <v>1</v>
      </c>
      <c r="D151" s="142">
        <v>2</v>
      </c>
      <c r="E151" s="144"/>
      <c r="F151" s="145" t="s">
        <v>226</v>
      </c>
      <c r="G151" s="146">
        <f>+ANEXO2!D653</f>
        <v>0</v>
      </c>
    </row>
    <row r="152" spans="1:7" ht="12.75">
      <c r="A152" s="143">
        <v>4</v>
      </c>
      <c r="B152" s="142">
        <v>1</v>
      </c>
      <c r="C152" s="142">
        <v>2</v>
      </c>
      <c r="D152" s="142"/>
      <c r="E152" s="144"/>
      <c r="F152" s="145" t="s">
        <v>189</v>
      </c>
      <c r="G152" s="146">
        <f>+ANEXO2!D683</f>
        <v>93830</v>
      </c>
    </row>
    <row r="153" spans="1:7" ht="12.75">
      <c r="A153" s="143">
        <v>4</v>
      </c>
      <c r="B153" s="142">
        <v>1</v>
      </c>
      <c r="C153" s="142">
        <v>3</v>
      </c>
      <c r="D153" s="142"/>
      <c r="E153" s="144"/>
      <c r="F153" s="145" t="s">
        <v>190</v>
      </c>
      <c r="G153" s="146">
        <f>+ANEXO2!D713</f>
        <v>441130</v>
      </c>
    </row>
    <row r="154" spans="1:7" ht="12.75">
      <c r="A154" s="143">
        <v>4</v>
      </c>
      <c r="B154" s="142">
        <v>2</v>
      </c>
      <c r="C154" s="142"/>
      <c r="D154" s="142"/>
      <c r="E154" s="144"/>
      <c r="F154" s="145" t="s">
        <v>227</v>
      </c>
      <c r="G154" s="146">
        <f>+G155</f>
        <v>0</v>
      </c>
    </row>
    <row r="155" spans="1:7" ht="12.75">
      <c r="A155" s="143">
        <v>4</v>
      </c>
      <c r="B155" s="142">
        <v>2</v>
      </c>
      <c r="C155" s="142">
        <v>1</v>
      </c>
      <c r="D155" s="142"/>
      <c r="E155" s="144"/>
      <c r="F155" s="145" t="s">
        <v>228</v>
      </c>
      <c r="G155" s="148">
        <v>0</v>
      </c>
    </row>
    <row r="156" spans="1:7" ht="12.75">
      <c r="A156" s="143">
        <v>4</v>
      </c>
      <c r="B156" s="142">
        <v>3</v>
      </c>
      <c r="C156" s="142"/>
      <c r="D156" s="142"/>
      <c r="E156" s="144"/>
      <c r="F156" s="145" t="s">
        <v>229</v>
      </c>
      <c r="G156" s="146">
        <f>+G157</f>
        <v>0</v>
      </c>
    </row>
    <row r="157" spans="1:7" ht="12.75">
      <c r="A157" s="143">
        <v>4</v>
      </c>
      <c r="B157" s="142">
        <v>3</v>
      </c>
      <c r="C157" s="142">
        <v>1</v>
      </c>
      <c r="D157" s="142"/>
      <c r="E157" s="144"/>
      <c r="F157" s="145" t="s">
        <v>192</v>
      </c>
      <c r="G157" s="148">
        <v>0</v>
      </c>
    </row>
    <row r="158" spans="1:7" ht="12.75">
      <c r="A158" s="140">
        <v>5</v>
      </c>
      <c r="B158" s="142"/>
      <c r="C158" s="142"/>
      <c r="D158" s="142"/>
      <c r="E158" s="144"/>
      <c r="F158" s="145" t="s">
        <v>136</v>
      </c>
      <c r="G158" s="146">
        <f>+G159+G162+G163</f>
        <v>13340</v>
      </c>
    </row>
    <row r="159" spans="1:7" ht="12.75">
      <c r="A159" s="143">
        <v>5</v>
      </c>
      <c r="B159" s="142">
        <v>1</v>
      </c>
      <c r="C159" s="142"/>
      <c r="D159" s="142"/>
      <c r="E159" s="144"/>
      <c r="F159" s="145" t="s">
        <v>230</v>
      </c>
      <c r="G159" s="146">
        <f>+G160+G161</f>
        <v>13340</v>
      </c>
    </row>
    <row r="160" spans="1:7" ht="12.75">
      <c r="A160" s="143">
        <v>5</v>
      </c>
      <c r="B160" s="142">
        <v>1</v>
      </c>
      <c r="C160" s="142">
        <v>1</v>
      </c>
      <c r="D160" s="142"/>
      <c r="E160" s="144"/>
      <c r="F160" s="145" t="s">
        <v>193</v>
      </c>
      <c r="G160" s="148">
        <f>+ANEXO2!D736</f>
        <v>13340</v>
      </c>
    </row>
    <row r="161" spans="1:7" ht="12.75">
      <c r="A161" s="143">
        <v>5</v>
      </c>
      <c r="B161" s="142">
        <v>1</v>
      </c>
      <c r="C161" s="142">
        <v>2</v>
      </c>
      <c r="D161" s="142"/>
      <c r="E161" s="142"/>
      <c r="F161" s="145" t="s">
        <v>194</v>
      </c>
      <c r="G161" s="148">
        <v>0</v>
      </c>
    </row>
    <row r="162" spans="1:7" ht="12.75">
      <c r="A162" s="143">
        <v>5</v>
      </c>
      <c r="B162" s="142">
        <v>2</v>
      </c>
      <c r="C162" s="142"/>
      <c r="D162" s="142"/>
      <c r="E162" s="142"/>
      <c r="F162" s="145" t="s">
        <v>231</v>
      </c>
      <c r="G162" s="146">
        <v>0</v>
      </c>
    </row>
    <row r="163" spans="1:7" ht="12.75">
      <c r="A163" s="143">
        <v>5</v>
      </c>
      <c r="B163" s="142">
        <v>3</v>
      </c>
      <c r="C163" s="142"/>
      <c r="D163" s="142"/>
      <c r="E163" s="142"/>
      <c r="F163" s="145" t="s">
        <v>232</v>
      </c>
      <c r="G163" s="146">
        <f>+G164</f>
        <v>0</v>
      </c>
    </row>
    <row r="164" spans="1:7" ht="12.75">
      <c r="A164" s="143">
        <v>5</v>
      </c>
      <c r="B164" s="142">
        <v>3</v>
      </c>
      <c r="C164" s="142">
        <v>1</v>
      </c>
      <c r="D164" s="142"/>
      <c r="E164" s="142"/>
      <c r="F164" s="145" t="s">
        <v>195</v>
      </c>
      <c r="G164" s="148">
        <v>0</v>
      </c>
    </row>
    <row r="165" spans="1:7" ht="12.75">
      <c r="A165" s="140">
        <v>6</v>
      </c>
      <c r="B165" s="142"/>
      <c r="C165" s="142"/>
      <c r="D165" s="142"/>
      <c r="E165" s="142"/>
      <c r="F165" s="145" t="s">
        <v>141</v>
      </c>
      <c r="G165" s="146">
        <f>+G166</f>
        <v>0</v>
      </c>
    </row>
    <row r="166" spans="1:7" ht="12.75">
      <c r="A166" s="143">
        <v>6</v>
      </c>
      <c r="B166" s="142">
        <v>1</v>
      </c>
      <c r="C166" s="142"/>
      <c r="D166" s="142"/>
      <c r="E166" s="142"/>
      <c r="F166" s="145" t="s">
        <v>233</v>
      </c>
      <c r="G166" s="146">
        <f>+G167</f>
        <v>0</v>
      </c>
    </row>
    <row r="167" spans="1:7" ht="13.5" thickBot="1">
      <c r="A167" s="151">
        <v>6</v>
      </c>
      <c r="B167" s="152">
        <v>1</v>
      </c>
      <c r="C167" s="152">
        <v>1</v>
      </c>
      <c r="D167" s="152"/>
      <c r="E167" s="152"/>
      <c r="F167" s="201" t="s">
        <v>196</v>
      </c>
      <c r="G167" s="155">
        <v>0</v>
      </c>
    </row>
    <row r="168" spans="6:7" ht="13.5" thickBot="1">
      <c r="F168" s="332" t="s">
        <v>234</v>
      </c>
      <c r="G168" s="319">
        <f>+G147+G158+G165</f>
        <v>836520</v>
      </c>
    </row>
    <row r="170" ht="12.75">
      <c r="A170" s="79" t="str">
        <f>+A114</f>
        <v>Ordenanza N° 5677/08</v>
      </c>
    </row>
    <row r="171" spans="1:7" ht="15">
      <c r="A171" s="515" t="str">
        <f>+A115</f>
        <v>PRESUPUESTO AÑO 2009</v>
      </c>
      <c r="B171" s="515"/>
      <c r="C171" s="515"/>
      <c r="D171" s="515"/>
      <c r="E171" s="515"/>
      <c r="F171" s="515"/>
      <c r="G171" s="515"/>
    </row>
    <row r="172" spans="1:7" ht="13.5" thickBot="1">
      <c r="A172" s="28" t="s">
        <v>786</v>
      </c>
      <c r="G172" s="14">
        <v>251</v>
      </c>
    </row>
    <row r="173" spans="1:7" ht="13.5" thickBot="1">
      <c r="A173" s="507" t="s">
        <v>167</v>
      </c>
      <c r="B173" s="508"/>
      <c r="C173" s="508"/>
      <c r="D173" s="508"/>
      <c r="E173" s="508"/>
      <c r="F173" s="320" t="s">
        <v>201</v>
      </c>
      <c r="G173" s="509" t="s">
        <v>202</v>
      </c>
    </row>
    <row r="174" spans="1:7" ht="13.5" thickBot="1">
      <c r="A174" s="312" t="s">
        <v>203</v>
      </c>
      <c r="B174" s="312" t="s">
        <v>204</v>
      </c>
      <c r="C174" s="312" t="s">
        <v>205</v>
      </c>
      <c r="D174" s="312" t="s">
        <v>171</v>
      </c>
      <c r="E174" s="315" t="s">
        <v>206</v>
      </c>
      <c r="F174" s="321" t="s">
        <v>207</v>
      </c>
      <c r="G174" s="510"/>
    </row>
    <row r="175" spans="1:7" ht="12.75">
      <c r="A175" s="138">
        <v>4</v>
      </c>
      <c r="B175" s="139"/>
      <c r="C175" s="139"/>
      <c r="D175" s="139"/>
      <c r="E175" s="156"/>
      <c r="F175" s="157" t="s">
        <v>127</v>
      </c>
      <c r="G175" s="159">
        <f>+G176+G182+G184</f>
        <v>2632710</v>
      </c>
    </row>
    <row r="176" spans="1:7" ht="12.75">
      <c r="A176" s="143">
        <v>4</v>
      </c>
      <c r="B176" s="142">
        <v>1</v>
      </c>
      <c r="C176" s="142"/>
      <c r="D176" s="142"/>
      <c r="E176" s="144"/>
      <c r="F176" s="145" t="s">
        <v>208</v>
      </c>
      <c r="G176" s="146">
        <f>+G177+G180+G181</f>
        <v>2402710</v>
      </c>
    </row>
    <row r="177" spans="1:7" ht="12.75">
      <c r="A177" s="143">
        <v>4</v>
      </c>
      <c r="B177" s="142">
        <v>1</v>
      </c>
      <c r="C177" s="142">
        <v>1</v>
      </c>
      <c r="D177" s="142"/>
      <c r="E177" s="144"/>
      <c r="F177" s="145" t="s">
        <v>188</v>
      </c>
      <c r="G177" s="146">
        <f>+G178+G179</f>
        <v>1923740</v>
      </c>
    </row>
    <row r="178" spans="1:7" ht="12.75">
      <c r="A178" s="143">
        <v>4</v>
      </c>
      <c r="B178" s="142">
        <v>1</v>
      </c>
      <c r="C178" s="142">
        <v>1</v>
      </c>
      <c r="D178" s="142">
        <v>1</v>
      </c>
      <c r="E178" s="144"/>
      <c r="F178" s="145" t="s">
        <v>209</v>
      </c>
      <c r="G178" s="146">
        <f>+ANEXO2!C$760</f>
        <v>1295650</v>
      </c>
    </row>
    <row r="179" spans="1:7" ht="12.75">
      <c r="A179" s="143">
        <v>4</v>
      </c>
      <c r="B179" s="142">
        <v>1</v>
      </c>
      <c r="C179" s="142">
        <v>1</v>
      </c>
      <c r="D179" s="142">
        <v>2</v>
      </c>
      <c r="E179" s="144"/>
      <c r="F179" s="145" t="s">
        <v>226</v>
      </c>
      <c r="G179" s="146">
        <f>+ANEXO2!C$779</f>
        <v>628090</v>
      </c>
    </row>
    <row r="180" spans="1:7" ht="12.75">
      <c r="A180" s="143">
        <v>4</v>
      </c>
      <c r="B180" s="142">
        <v>1</v>
      </c>
      <c r="C180" s="142">
        <v>2</v>
      </c>
      <c r="D180" s="142"/>
      <c r="E180" s="144"/>
      <c r="F180" s="145" t="s">
        <v>189</v>
      </c>
      <c r="G180" s="146">
        <f>+ANEXO2!C$808</f>
        <v>14520</v>
      </c>
    </row>
    <row r="181" spans="1:7" ht="12.75">
      <c r="A181" s="143">
        <v>4</v>
      </c>
      <c r="B181" s="142">
        <v>1</v>
      </c>
      <c r="C181" s="142">
        <v>3</v>
      </c>
      <c r="D181" s="142"/>
      <c r="E181" s="144"/>
      <c r="F181" s="145" t="s">
        <v>190</v>
      </c>
      <c r="G181" s="146">
        <f>+ANEXO2!C$835</f>
        <v>464450</v>
      </c>
    </row>
    <row r="182" spans="1:7" ht="12.75">
      <c r="A182" s="143">
        <v>4</v>
      </c>
      <c r="B182" s="142">
        <v>2</v>
      </c>
      <c r="C182" s="142"/>
      <c r="D182" s="142"/>
      <c r="E182" s="144"/>
      <c r="F182" s="145" t="s">
        <v>227</v>
      </c>
      <c r="G182" s="146">
        <f>+G183</f>
        <v>0</v>
      </c>
    </row>
    <row r="183" spans="1:7" ht="12.75">
      <c r="A183" s="143">
        <v>4</v>
      </c>
      <c r="B183" s="142">
        <v>2</v>
      </c>
      <c r="C183" s="142">
        <v>1</v>
      </c>
      <c r="D183" s="142"/>
      <c r="E183" s="144"/>
      <c r="F183" s="145" t="s">
        <v>228</v>
      </c>
      <c r="G183" s="148">
        <v>0</v>
      </c>
    </row>
    <row r="184" spans="1:7" ht="12.75">
      <c r="A184" s="143">
        <v>4</v>
      </c>
      <c r="B184" s="142">
        <v>3</v>
      </c>
      <c r="C184" s="142"/>
      <c r="D184" s="142"/>
      <c r="E184" s="144"/>
      <c r="F184" s="145" t="s">
        <v>229</v>
      </c>
      <c r="G184" s="146">
        <f>+G185</f>
        <v>230000</v>
      </c>
    </row>
    <row r="185" spans="1:7" ht="12.75">
      <c r="A185" s="143">
        <v>4</v>
      </c>
      <c r="B185" s="142">
        <v>3</v>
      </c>
      <c r="C185" s="142">
        <v>1</v>
      </c>
      <c r="D185" s="142"/>
      <c r="E185" s="144"/>
      <c r="F185" s="145" t="s">
        <v>192</v>
      </c>
      <c r="G185" s="148">
        <v>230000</v>
      </c>
    </row>
    <row r="186" spans="1:7" ht="12.75">
      <c r="A186" s="140">
        <v>5</v>
      </c>
      <c r="B186" s="142"/>
      <c r="C186" s="142"/>
      <c r="D186" s="142"/>
      <c r="E186" s="144"/>
      <c r="F186" s="145" t="s">
        <v>136</v>
      </c>
      <c r="G186" s="146">
        <f>+G187+G190+G191</f>
        <v>6680</v>
      </c>
    </row>
    <row r="187" spans="1:7" ht="12.75">
      <c r="A187" s="143">
        <v>5</v>
      </c>
      <c r="B187" s="142">
        <v>1</v>
      </c>
      <c r="C187" s="142"/>
      <c r="D187" s="142"/>
      <c r="E187" s="144"/>
      <c r="F187" s="145" t="s">
        <v>230</v>
      </c>
      <c r="G187" s="146">
        <f>+G188+G189</f>
        <v>6680</v>
      </c>
    </row>
    <row r="188" spans="1:7" ht="12.75">
      <c r="A188" s="143">
        <v>5</v>
      </c>
      <c r="B188" s="142">
        <v>1</v>
      </c>
      <c r="C188" s="142">
        <v>1</v>
      </c>
      <c r="D188" s="142"/>
      <c r="E188" s="144"/>
      <c r="F188" s="145" t="s">
        <v>193</v>
      </c>
      <c r="G188" s="148">
        <f>+ANEXO2!C$856</f>
        <v>6680</v>
      </c>
    </row>
    <row r="189" spans="1:7" ht="12.75">
      <c r="A189" s="143">
        <v>5</v>
      </c>
      <c r="B189" s="142">
        <v>1</v>
      </c>
      <c r="C189" s="142">
        <v>2</v>
      </c>
      <c r="D189" s="142"/>
      <c r="E189" s="142"/>
      <c r="F189" s="145" t="s">
        <v>194</v>
      </c>
      <c r="G189" s="148">
        <v>0</v>
      </c>
    </row>
    <row r="190" spans="1:7" ht="12.75">
      <c r="A190" s="143">
        <v>5</v>
      </c>
      <c r="B190" s="142">
        <v>2</v>
      </c>
      <c r="C190" s="142"/>
      <c r="D190" s="142"/>
      <c r="E190" s="142"/>
      <c r="F190" s="145" t="s">
        <v>231</v>
      </c>
      <c r="G190" s="146">
        <v>0</v>
      </c>
    </row>
    <row r="191" spans="1:7" ht="12.75">
      <c r="A191" s="143">
        <v>5</v>
      </c>
      <c r="B191" s="142">
        <v>3</v>
      </c>
      <c r="C191" s="142"/>
      <c r="D191" s="142"/>
      <c r="E191" s="142"/>
      <c r="F191" s="145" t="s">
        <v>232</v>
      </c>
      <c r="G191" s="146">
        <f>+G192</f>
        <v>0</v>
      </c>
    </row>
    <row r="192" spans="1:7" ht="12.75">
      <c r="A192" s="143">
        <v>5</v>
      </c>
      <c r="B192" s="142">
        <v>3</v>
      </c>
      <c r="C192" s="142">
        <v>1</v>
      </c>
      <c r="D192" s="142"/>
      <c r="E192" s="142"/>
      <c r="F192" s="145" t="s">
        <v>195</v>
      </c>
      <c r="G192" s="148">
        <v>0</v>
      </c>
    </row>
    <row r="193" spans="1:7" ht="12.75">
      <c r="A193" s="140">
        <v>6</v>
      </c>
      <c r="B193" s="142"/>
      <c r="C193" s="142"/>
      <c r="D193" s="142"/>
      <c r="E193" s="142"/>
      <c r="F193" s="145" t="s">
        <v>141</v>
      </c>
      <c r="G193" s="146">
        <f>+G194</f>
        <v>0</v>
      </c>
    </row>
    <row r="194" spans="1:7" ht="12.75">
      <c r="A194" s="143">
        <v>6</v>
      </c>
      <c r="B194" s="142">
        <v>1</v>
      </c>
      <c r="C194" s="142"/>
      <c r="D194" s="142"/>
      <c r="E194" s="142"/>
      <c r="F194" s="145" t="s">
        <v>233</v>
      </c>
      <c r="G194" s="146">
        <f>+G195</f>
        <v>0</v>
      </c>
    </row>
    <row r="195" spans="1:7" ht="13.5" thickBot="1">
      <c r="A195" s="151">
        <v>6</v>
      </c>
      <c r="B195" s="152">
        <v>1</v>
      </c>
      <c r="C195" s="152">
        <v>1</v>
      </c>
      <c r="D195" s="152"/>
      <c r="E195" s="152"/>
      <c r="F195" s="201" t="s">
        <v>196</v>
      </c>
      <c r="G195" s="155">
        <v>0</v>
      </c>
    </row>
    <row r="196" spans="6:7" ht="13.5" thickBot="1">
      <c r="F196" s="332" t="s">
        <v>234</v>
      </c>
      <c r="G196" s="319">
        <f>+G175+G186+G193</f>
        <v>2639390</v>
      </c>
    </row>
    <row r="197" ht="12.75">
      <c r="A197" s="43" t="s">
        <v>777</v>
      </c>
    </row>
    <row r="199" ht="12.75">
      <c r="A199" s="79" t="str">
        <f>+A170</f>
        <v>Ordenanza N° 5677/08</v>
      </c>
    </row>
    <row r="200" spans="1:7" ht="15">
      <c r="A200" s="515" t="str">
        <f>+A171</f>
        <v>PRESUPUESTO AÑO 2009</v>
      </c>
      <c r="B200" s="515"/>
      <c r="C200" s="515"/>
      <c r="D200" s="515"/>
      <c r="E200" s="515"/>
      <c r="F200" s="515"/>
      <c r="G200" s="515"/>
    </row>
    <row r="201" spans="1:7" ht="13.5" thickBot="1">
      <c r="A201" s="28" t="s">
        <v>787</v>
      </c>
      <c r="G201" s="14">
        <v>261</v>
      </c>
    </row>
    <row r="202" spans="1:7" ht="13.5" thickBot="1">
      <c r="A202" s="507" t="s">
        <v>167</v>
      </c>
      <c r="B202" s="508"/>
      <c r="C202" s="508"/>
      <c r="D202" s="508"/>
      <c r="E202" s="508"/>
      <c r="F202" s="320" t="s">
        <v>201</v>
      </c>
      <c r="G202" s="509" t="s">
        <v>202</v>
      </c>
    </row>
    <row r="203" spans="1:7" ht="13.5" thickBot="1">
      <c r="A203" s="312" t="s">
        <v>203</v>
      </c>
      <c r="B203" s="312" t="s">
        <v>204</v>
      </c>
      <c r="C203" s="312" t="s">
        <v>205</v>
      </c>
      <c r="D203" s="312" t="s">
        <v>171</v>
      </c>
      <c r="E203" s="315" t="s">
        <v>206</v>
      </c>
      <c r="F203" s="321" t="s">
        <v>207</v>
      </c>
      <c r="G203" s="510"/>
    </row>
    <row r="204" spans="1:7" ht="12.75">
      <c r="A204" s="138">
        <v>4</v>
      </c>
      <c r="B204" s="139"/>
      <c r="C204" s="139"/>
      <c r="D204" s="139"/>
      <c r="E204" s="156"/>
      <c r="F204" s="157" t="s">
        <v>127</v>
      </c>
      <c r="G204" s="159">
        <f>+G205+G211+G213</f>
        <v>10210650</v>
      </c>
    </row>
    <row r="205" spans="1:7" ht="12.75">
      <c r="A205" s="143">
        <v>4</v>
      </c>
      <c r="B205" s="142">
        <v>1</v>
      </c>
      <c r="C205" s="142"/>
      <c r="D205" s="142"/>
      <c r="E205" s="144"/>
      <c r="F205" s="145" t="s">
        <v>208</v>
      </c>
      <c r="G205" s="146">
        <f>+G206+G209+G210</f>
        <v>10210650</v>
      </c>
    </row>
    <row r="206" spans="1:7" ht="12.75">
      <c r="A206" s="143">
        <v>4</v>
      </c>
      <c r="B206" s="142">
        <v>1</v>
      </c>
      <c r="C206" s="142">
        <v>1</v>
      </c>
      <c r="D206" s="142"/>
      <c r="E206" s="144"/>
      <c r="F206" s="145" t="s">
        <v>188</v>
      </c>
      <c r="G206" s="146">
        <f>+G207+G208</f>
        <v>7896780</v>
      </c>
    </row>
    <row r="207" spans="1:7" ht="12.75">
      <c r="A207" s="143">
        <v>4</v>
      </c>
      <c r="B207" s="142">
        <v>1</v>
      </c>
      <c r="C207" s="142">
        <v>1</v>
      </c>
      <c r="D207" s="142">
        <v>1</v>
      </c>
      <c r="E207" s="144"/>
      <c r="F207" s="145" t="s">
        <v>209</v>
      </c>
      <c r="G207" s="146">
        <f>+ANEXO2!D880</f>
        <v>6630910</v>
      </c>
    </row>
    <row r="208" spans="1:7" ht="12.75">
      <c r="A208" s="143">
        <v>4</v>
      </c>
      <c r="B208" s="142">
        <v>1</v>
      </c>
      <c r="C208" s="142">
        <v>1</v>
      </c>
      <c r="D208" s="142">
        <v>2</v>
      </c>
      <c r="E208" s="144"/>
      <c r="F208" s="145" t="s">
        <v>226</v>
      </c>
      <c r="G208" s="146">
        <f>+ANEXO2!D899</f>
        <v>1265870</v>
      </c>
    </row>
    <row r="209" spans="1:7" ht="12.75">
      <c r="A209" s="143">
        <v>4</v>
      </c>
      <c r="B209" s="142">
        <v>1</v>
      </c>
      <c r="C209" s="142">
        <v>2</v>
      </c>
      <c r="D209" s="142"/>
      <c r="E209" s="144"/>
      <c r="F209" s="145" t="s">
        <v>189</v>
      </c>
      <c r="G209" s="146">
        <f>+ANEXO2!D928</f>
        <v>401260</v>
      </c>
    </row>
    <row r="210" spans="1:7" ht="12.75">
      <c r="A210" s="143">
        <v>4</v>
      </c>
      <c r="B210" s="142">
        <v>1</v>
      </c>
      <c r="C210" s="142">
        <v>3</v>
      </c>
      <c r="D210" s="142"/>
      <c r="E210" s="144"/>
      <c r="F210" s="145" t="s">
        <v>190</v>
      </c>
      <c r="G210" s="146">
        <f>+ANEXO2!D955</f>
        <v>1912610</v>
      </c>
    </row>
    <row r="211" spans="1:7" ht="12.75">
      <c r="A211" s="143">
        <v>4</v>
      </c>
      <c r="B211" s="142">
        <v>2</v>
      </c>
      <c r="C211" s="142"/>
      <c r="D211" s="142"/>
      <c r="E211" s="144"/>
      <c r="F211" s="145" t="s">
        <v>227</v>
      </c>
      <c r="G211" s="146">
        <f>+G212</f>
        <v>0</v>
      </c>
    </row>
    <row r="212" spans="1:7" ht="12.75">
      <c r="A212" s="143">
        <v>4</v>
      </c>
      <c r="B212" s="142">
        <v>2</v>
      </c>
      <c r="C212" s="142">
        <v>1</v>
      </c>
      <c r="D212" s="142"/>
      <c r="E212" s="144"/>
      <c r="F212" s="145" t="s">
        <v>228</v>
      </c>
      <c r="G212" s="148"/>
    </row>
    <row r="213" spans="1:7" ht="12.75">
      <c r="A213" s="143">
        <v>4</v>
      </c>
      <c r="B213" s="142">
        <v>3</v>
      </c>
      <c r="C213" s="142"/>
      <c r="D213" s="142"/>
      <c r="E213" s="144"/>
      <c r="F213" s="145" t="s">
        <v>229</v>
      </c>
      <c r="G213" s="146">
        <f>+G214</f>
        <v>0</v>
      </c>
    </row>
    <row r="214" spans="1:7" ht="12.75">
      <c r="A214" s="143">
        <v>4</v>
      </c>
      <c r="B214" s="142">
        <v>3</v>
      </c>
      <c r="C214" s="142">
        <v>1</v>
      </c>
      <c r="D214" s="142"/>
      <c r="E214" s="144"/>
      <c r="F214" s="145" t="s">
        <v>192</v>
      </c>
      <c r="G214" s="148"/>
    </row>
    <row r="215" spans="1:7" ht="12.75">
      <c r="A215" s="140">
        <v>5</v>
      </c>
      <c r="B215" s="142"/>
      <c r="C215" s="142"/>
      <c r="D215" s="142"/>
      <c r="E215" s="144"/>
      <c r="F215" s="145" t="s">
        <v>136</v>
      </c>
      <c r="G215" s="146">
        <f>+G216+G219+G220</f>
        <v>10000</v>
      </c>
    </row>
    <row r="216" spans="1:7" ht="12.75">
      <c r="A216" s="143">
        <v>5</v>
      </c>
      <c r="B216" s="142">
        <v>1</v>
      </c>
      <c r="C216" s="142"/>
      <c r="D216" s="142"/>
      <c r="E216" s="144"/>
      <c r="F216" s="145" t="s">
        <v>230</v>
      </c>
      <c r="G216" s="146">
        <f>+G217+G218</f>
        <v>10000</v>
      </c>
    </row>
    <row r="217" spans="1:7" ht="12.75">
      <c r="A217" s="143">
        <v>5</v>
      </c>
      <c r="B217" s="142">
        <v>1</v>
      </c>
      <c r="C217" s="142">
        <v>1</v>
      </c>
      <c r="D217" s="142"/>
      <c r="E217" s="144"/>
      <c r="F217" s="145" t="s">
        <v>193</v>
      </c>
      <c r="G217" s="148">
        <f>+ANEXO2!D976</f>
        <v>10000</v>
      </c>
    </row>
    <row r="218" spans="1:7" ht="12.75">
      <c r="A218" s="143">
        <v>5</v>
      </c>
      <c r="B218" s="142">
        <v>1</v>
      </c>
      <c r="C218" s="142">
        <v>2</v>
      </c>
      <c r="D218" s="142"/>
      <c r="E218" s="142"/>
      <c r="F218" s="145" t="s">
        <v>194</v>
      </c>
      <c r="G218" s="148"/>
    </row>
    <row r="219" spans="1:7" ht="12.75">
      <c r="A219" s="143">
        <v>5</v>
      </c>
      <c r="B219" s="142">
        <v>2</v>
      </c>
      <c r="C219" s="142"/>
      <c r="D219" s="142"/>
      <c r="E219" s="142"/>
      <c r="F219" s="145" t="s">
        <v>231</v>
      </c>
      <c r="G219" s="146">
        <v>0</v>
      </c>
    </row>
    <row r="220" spans="1:7" ht="12.75">
      <c r="A220" s="143">
        <v>5</v>
      </c>
      <c r="B220" s="142">
        <v>3</v>
      </c>
      <c r="C220" s="142"/>
      <c r="D220" s="142"/>
      <c r="E220" s="142"/>
      <c r="F220" s="145" t="s">
        <v>232</v>
      </c>
      <c r="G220" s="146">
        <f>+G221</f>
        <v>0</v>
      </c>
    </row>
    <row r="221" spans="1:7" ht="12.75">
      <c r="A221" s="143">
        <v>5</v>
      </c>
      <c r="B221" s="142">
        <v>3</v>
      </c>
      <c r="C221" s="142">
        <v>1</v>
      </c>
      <c r="D221" s="142"/>
      <c r="E221" s="142"/>
      <c r="F221" s="145" t="s">
        <v>195</v>
      </c>
      <c r="G221" s="148"/>
    </row>
    <row r="222" spans="1:7" ht="12.75">
      <c r="A222" s="140">
        <v>6</v>
      </c>
      <c r="B222" s="142"/>
      <c r="C222" s="142"/>
      <c r="D222" s="142"/>
      <c r="E222" s="142"/>
      <c r="F222" s="145" t="s">
        <v>141</v>
      </c>
      <c r="G222" s="146">
        <f>+G223</f>
        <v>0</v>
      </c>
    </row>
    <row r="223" spans="1:7" ht="12.75">
      <c r="A223" s="143">
        <v>6</v>
      </c>
      <c r="B223" s="142">
        <v>1</v>
      </c>
      <c r="C223" s="142"/>
      <c r="D223" s="142"/>
      <c r="E223" s="142"/>
      <c r="F223" s="145" t="s">
        <v>233</v>
      </c>
      <c r="G223" s="146">
        <f>+G224</f>
        <v>0</v>
      </c>
    </row>
    <row r="224" spans="1:7" ht="13.5" thickBot="1">
      <c r="A224" s="151">
        <v>6</v>
      </c>
      <c r="B224" s="152">
        <v>1</v>
      </c>
      <c r="C224" s="152">
        <v>1</v>
      </c>
      <c r="D224" s="152"/>
      <c r="E224" s="152"/>
      <c r="F224" s="201" t="s">
        <v>196</v>
      </c>
      <c r="G224" s="155"/>
    </row>
    <row r="225" spans="6:7" ht="13.5" thickBot="1">
      <c r="F225" s="332" t="s">
        <v>234</v>
      </c>
      <c r="G225" s="319">
        <f>+G204+G215+G222</f>
        <v>10220650</v>
      </c>
    </row>
    <row r="226" ht="12.75">
      <c r="A226" s="43" t="s">
        <v>933</v>
      </c>
    </row>
    <row r="227" spans="1:7" ht="12.75">
      <c r="A227" s="78" t="str">
        <f>+'obras juris'!A29</f>
        <v>Ordenanza N° 5677/08</v>
      </c>
      <c r="B227" s="81"/>
      <c r="C227" s="81"/>
      <c r="D227" s="81"/>
      <c r="E227" s="81"/>
      <c r="F227" s="81"/>
      <c r="G227" s="83"/>
    </row>
    <row r="228" spans="1:7" ht="15">
      <c r="A228" s="497" t="s">
        <v>326</v>
      </c>
      <c r="B228" s="497"/>
      <c r="C228" s="497"/>
      <c r="D228" s="497"/>
      <c r="E228" s="497"/>
      <c r="F228" s="497"/>
      <c r="G228" s="497"/>
    </row>
    <row r="229" spans="1:7" ht="13.5" thickBot="1">
      <c r="A229" s="28" t="s">
        <v>62</v>
      </c>
      <c r="G229" s="14" t="s">
        <v>874</v>
      </c>
    </row>
    <row r="230" spans="1:7" ht="13.5" thickBot="1">
      <c r="A230" s="507" t="s">
        <v>167</v>
      </c>
      <c r="B230" s="508"/>
      <c r="C230" s="508"/>
      <c r="D230" s="508"/>
      <c r="E230" s="508"/>
      <c r="F230" s="320" t="s">
        <v>201</v>
      </c>
      <c r="G230" s="509" t="s">
        <v>202</v>
      </c>
    </row>
    <row r="231" spans="1:7" ht="13.5" thickBot="1">
      <c r="A231" s="312" t="s">
        <v>203</v>
      </c>
      <c r="B231" s="312" t="s">
        <v>204</v>
      </c>
      <c r="C231" s="312" t="s">
        <v>205</v>
      </c>
      <c r="D231" s="312" t="s">
        <v>171</v>
      </c>
      <c r="E231" s="315" t="s">
        <v>206</v>
      </c>
      <c r="F231" s="321" t="s">
        <v>207</v>
      </c>
      <c r="G231" s="510"/>
    </row>
    <row r="232" spans="1:7" ht="12.75">
      <c r="A232" s="138">
        <v>4</v>
      </c>
      <c r="B232" s="139"/>
      <c r="C232" s="139"/>
      <c r="D232" s="139"/>
      <c r="E232" s="156"/>
      <c r="F232" s="157" t="s">
        <v>127</v>
      </c>
      <c r="G232" s="159">
        <f>+G233+G239+G241</f>
        <v>2815990</v>
      </c>
    </row>
    <row r="233" spans="1:7" ht="12.75">
      <c r="A233" s="143">
        <v>4</v>
      </c>
      <c r="B233" s="142">
        <v>1</v>
      </c>
      <c r="C233" s="142"/>
      <c r="D233" s="142"/>
      <c r="E233" s="144"/>
      <c r="F233" s="145" t="s">
        <v>208</v>
      </c>
      <c r="G233" s="146">
        <f>+G234+G237+G238</f>
        <v>1522960</v>
      </c>
    </row>
    <row r="234" spans="1:7" ht="12.75">
      <c r="A234" s="143">
        <v>4</v>
      </c>
      <c r="B234" s="142">
        <v>1</v>
      </c>
      <c r="C234" s="142">
        <v>1</v>
      </c>
      <c r="D234" s="142"/>
      <c r="E234" s="144"/>
      <c r="F234" s="145" t="s">
        <v>188</v>
      </c>
      <c r="G234" s="146">
        <f>+G235+G236</f>
        <v>684480</v>
      </c>
    </row>
    <row r="235" spans="1:7" ht="12.75">
      <c r="A235" s="143">
        <v>4</v>
      </c>
      <c r="B235" s="142">
        <v>1</v>
      </c>
      <c r="C235" s="142">
        <v>1</v>
      </c>
      <c r="D235" s="142">
        <v>1</v>
      </c>
      <c r="E235" s="144"/>
      <c r="F235" s="145" t="s">
        <v>209</v>
      </c>
      <c r="G235" s="146">
        <f>+ANEXO2!D1000</f>
        <v>684480</v>
      </c>
    </row>
    <row r="236" spans="1:7" ht="12.75">
      <c r="A236" s="143">
        <v>4</v>
      </c>
      <c r="B236" s="142">
        <v>1</v>
      </c>
      <c r="C236" s="142">
        <v>1</v>
      </c>
      <c r="D236" s="142">
        <v>2</v>
      </c>
      <c r="E236" s="144"/>
      <c r="F236" s="145" t="s">
        <v>226</v>
      </c>
      <c r="G236" s="146">
        <v>0</v>
      </c>
    </row>
    <row r="237" spans="1:7" ht="12.75">
      <c r="A237" s="143">
        <v>4</v>
      </c>
      <c r="B237" s="142">
        <v>1</v>
      </c>
      <c r="C237" s="142">
        <v>2</v>
      </c>
      <c r="D237" s="142"/>
      <c r="E237" s="144"/>
      <c r="F237" s="145" t="s">
        <v>189</v>
      </c>
      <c r="G237" s="146">
        <f>+ANEXO2!D1029</f>
        <v>6490</v>
      </c>
    </row>
    <row r="238" spans="1:7" ht="12.75">
      <c r="A238" s="143">
        <v>4</v>
      </c>
      <c r="B238" s="142">
        <v>1</v>
      </c>
      <c r="C238" s="142">
        <v>3</v>
      </c>
      <c r="D238" s="142"/>
      <c r="E238" s="144"/>
      <c r="F238" s="145" t="s">
        <v>190</v>
      </c>
      <c r="G238" s="146">
        <f>+ANEXO2!D1056</f>
        <v>831990</v>
      </c>
    </row>
    <row r="239" spans="1:7" ht="12.75">
      <c r="A239" s="143">
        <v>4</v>
      </c>
      <c r="B239" s="142">
        <v>2</v>
      </c>
      <c r="C239" s="142"/>
      <c r="D239" s="142"/>
      <c r="E239" s="144"/>
      <c r="F239" s="145" t="s">
        <v>227</v>
      </c>
      <c r="G239" s="146">
        <f>+G240</f>
        <v>0</v>
      </c>
    </row>
    <row r="240" spans="1:7" ht="12.75">
      <c r="A240" s="143">
        <v>4</v>
      </c>
      <c r="B240" s="142">
        <v>2</v>
      </c>
      <c r="C240" s="142">
        <v>1</v>
      </c>
      <c r="D240" s="142"/>
      <c r="E240" s="144"/>
      <c r="F240" s="145" t="s">
        <v>228</v>
      </c>
      <c r="G240" s="148"/>
    </row>
    <row r="241" spans="1:7" ht="12.75">
      <c r="A241" s="143">
        <v>4</v>
      </c>
      <c r="B241" s="142">
        <v>3</v>
      </c>
      <c r="C241" s="142"/>
      <c r="D241" s="142"/>
      <c r="E241" s="144"/>
      <c r="F241" s="145" t="s">
        <v>229</v>
      </c>
      <c r="G241" s="146">
        <f>+G242</f>
        <v>1293030</v>
      </c>
    </row>
    <row r="242" spans="1:7" ht="12.75">
      <c r="A242" s="143">
        <v>4</v>
      </c>
      <c r="B242" s="142">
        <v>3</v>
      </c>
      <c r="C242" s="142">
        <v>1</v>
      </c>
      <c r="D242" s="142"/>
      <c r="E242" s="144"/>
      <c r="F242" s="145" t="s">
        <v>192</v>
      </c>
      <c r="G242" s="148">
        <v>1293030</v>
      </c>
    </row>
    <row r="243" spans="1:7" ht="12.75">
      <c r="A243" s="140">
        <v>5</v>
      </c>
      <c r="B243" s="142"/>
      <c r="C243" s="142"/>
      <c r="D243" s="142"/>
      <c r="E243" s="144"/>
      <c r="F243" s="145" t="s">
        <v>136</v>
      </c>
      <c r="G243" s="146">
        <f>+G244+G247+G248</f>
        <v>8810</v>
      </c>
    </row>
    <row r="244" spans="1:7" ht="12.75">
      <c r="A244" s="143">
        <v>5</v>
      </c>
      <c r="B244" s="142">
        <v>1</v>
      </c>
      <c r="C244" s="142"/>
      <c r="D244" s="142"/>
      <c r="E244" s="144"/>
      <c r="F244" s="145" t="s">
        <v>230</v>
      </c>
      <c r="G244" s="146">
        <f>+G245+G246</f>
        <v>8810</v>
      </c>
    </row>
    <row r="245" spans="1:7" ht="12.75">
      <c r="A245" s="143">
        <v>5</v>
      </c>
      <c r="B245" s="142">
        <v>1</v>
      </c>
      <c r="C245" s="142">
        <v>1</v>
      </c>
      <c r="D245" s="142"/>
      <c r="E245" s="144"/>
      <c r="F245" s="145" t="s">
        <v>193</v>
      </c>
      <c r="G245" s="148">
        <f>+ANEXO2!D1077</f>
        <v>8810</v>
      </c>
    </row>
    <row r="246" spans="1:7" ht="12.75">
      <c r="A246" s="143">
        <v>5</v>
      </c>
      <c r="B246" s="142">
        <v>1</v>
      </c>
      <c r="C246" s="142">
        <v>2</v>
      </c>
      <c r="D246" s="142"/>
      <c r="E246" s="142"/>
      <c r="F246" s="145" t="s">
        <v>194</v>
      </c>
      <c r="G246" s="148"/>
    </row>
    <row r="247" spans="1:7" ht="12.75">
      <c r="A247" s="143">
        <v>5</v>
      </c>
      <c r="B247" s="142">
        <v>2</v>
      </c>
      <c r="C247" s="142"/>
      <c r="D247" s="142"/>
      <c r="E247" s="142"/>
      <c r="F247" s="145" t="s">
        <v>231</v>
      </c>
      <c r="G247" s="146">
        <v>0</v>
      </c>
    </row>
    <row r="248" spans="1:7" ht="12.75">
      <c r="A248" s="143">
        <v>5</v>
      </c>
      <c r="B248" s="142">
        <v>3</v>
      </c>
      <c r="C248" s="142"/>
      <c r="D248" s="142"/>
      <c r="E248" s="142"/>
      <c r="F248" s="145" t="s">
        <v>232</v>
      </c>
      <c r="G248" s="146">
        <f>+G249</f>
        <v>0</v>
      </c>
    </row>
    <row r="249" spans="1:7" ht="12.75">
      <c r="A249" s="143">
        <v>5</v>
      </c>
      <c r="B249" s="142">
        <v>3</v>
      </c>
      <c r="C249" s="142">
        <v>1</v>
      </c>
      <c r="D249" s="142"/>
      <c r="E249" s="142"/>
      <c r="F249" s="145" t="s">
        <v>195</v>
      </c>
      <c r="G249" s="148"/>
    </row>
    <row r="250" spans="1:7" ht="12.75">
      <c r="A250" s="140">
        <v>6</v>
      </c>
      <c r="B250" s="142"/>
      <c r="C250" s="142"/>
      <c r="D250" s="142"/>
      <c r="E250" s="142"/>
      <c r="F250" s="145" t="s">
        <v>141</v>
      </c>
      <c r="G250" s="146">
        <f>+G251</f>
        <v>0</v>
      </c>
    </row>
    <row r="251" spans="1:7" ht="12.75">
      <c r="A251" s="143">
        <v>6</v>
      </c>
      <c r="B251" s="142">
        <v>1</v>
      </c>
      <c r="C251" s="142"/>
      <c r="D251" s="142"/>
      <c r="E251" s="142"/>
      <c r="F251" s="145" t="s">
        <v>233</v>
      </c>
      <c r="G251" s="146">
        <f>+G252</f>
        <v>0</v>
      </c>
    </row>
    <row r="252" spans="1:7" ht="13.5" thickBot="1">
      <c r="A252" s="151">
        <v>6</v>
      </c>
      <c r="B252" s="152">
        <v>1</v>
      </c>
      <c r="C252" s="152">
        <v>1</v>
      </c>
      <c r="D252" s="152"/>
      <c r="E252" s="152"/>
      <c r="F252" s="201" t="s">
        <v>196</v>
      </c>
      <c r="G252" s="155"/>
    </row>
    <row r="253" spans="6:7" ht="13.5" thickBot="1">
      <c r="F253" s="332" t="s">
        <v>234</v>
      </c>
      <c r="G253" s="319">
        <f>+G232+G243+G250</f>
        <v>2824800</v>
      </c>
    </row>
    <row r="254" ht="12.75">
      <c r="A254" s="43" t="s">
        <v>445</v>
      </c>
    </row>
    <row r="256" spans="1:7" ht="12.75">
      <c r="A256" s="63" t="str">
        <f>+A284</f>
        <v>Ordenanza N° 5677/08</v>
      </c>
      <c r="G256" s="43"/>
    </row>
    <row r="257" spans="1:7" ht="15">
      <c r="A257" s="515" t="str">
        <f>+A200</f>
        <v>PRESUPUESTO AÑO 2009</v>
      </c>
      <c r="B257" s="515"/>
      <c r="C257" s="515"/>
      <c r="D257" s="515"/>
      <c r="E257" s="515"/>
      <c r="F257" s="515"/>
      <c r="G257" s="515"/>
    </row>
    <row r="258" spans="1:7" ht="13.5" thickBot="1">
      <c r="A258" s="52" t="s">
        <v>773</v>
      </c>
      <c r="G258" s="14" t="s">
        <v>779</v>
      </c>
    </row>
    <row r="259" spans="1:7" ht="13.5" thickBot="1">
      <c r="A259" s="507" t="s">
        <v>167</v>
      </c>
      <c r="B259" s="508"/>
      <c r="C259" s="508"/>
      <c r="D259" s="508"/>
      <c r="E259" s="508"/>
      <c r="F259" s="320" t="s">
        <v>201</v>
      </c>
      <c r="G259" s="509" t="s">
        <v>202</v>
      </c>
    </row>
    <row r="260" spans="1:7" ht="13.5" thickBot="1">
      <c r="A260" s="312" t="s">
        <v>203</v>
      </c>
      <c r="B260" s="312" t="s">
        <v>204</v>
      </c>
      <c r="C260" s="312" t="s">
        <v>205</v>
      </c>
      <c r="D260" s="312" t="s">
        <v>171</v>
      </c>
      <c r="E260" s="315" t="s">
        <v>206</v>
      </c>
      <c r="F260" s="321" t="s">
        <v>207</v>
      </c>
      <c r="G260" s="510"/>
    </row>
    <row r="261" spans="1:7" ht="12.75">
      <c r="A261" s="138">
        <v>4</v>
      </c>
      <c r="B261" s="139"/>
      <c r="C261" s="139"/>
      <c r="D261" s="139"/>
      <c r="E261" s="156"/>
      <c r="F261" s="157" t="s">
        <v>127</v>
      </c>
      <c r="G261" s="159">
        <f>+G262+G268+G270</f>
        <v>2551490</v>
      </c>
    </row>
    <row r="262" spans="1:7" ht="12.75">
      <c r="A262" s="143">
        <v>4</v>
      </c>
      <c r="B262" s="142">
        <v>1</v>
      </c>
      <c r="C262" s="142"/>
      <c r="D262" s="142"/>
      <c r="E262" s="144"/>
      <c r="F262" s="145" t="s">
        <v>208</v>
      </c>
      <c r="G262" s="146">
        <f>+G263+G266+G267</f>
        <v>2531970</v>
      </c>
    </row>
    <row r="263" spans="1:7" ht="12.75">
      <c r="A263" s="143">
        <v>4</v>
      </c>
      <c r="B263" s="142">
        <v>1</v>
      </c>
      <c r="C263" s="142">
        <v>1</v>
      </c>
      <c r="D263" s="142"/>
      <c r="E263" s="144"/>
      <c r="F263" s="145" t="s">
        <v>188</v>
      </c>
      <c r="G263" s="146">
        <f>+G264+G265</f>
        <v>2219850</v>
      </c>
    </row>
    <row r="264" spans="1:7" ht="12.75">
      <c r="A264" s="143">
        <v>4</v>
      </c>
      <c r="B264" s="142">
        <v>1</v>
      </c>
      <c r="C264" s="142">
        <v>1</v>
      </c>
      <c r="D264" s="142">
        <v>1</v>
      </c>
      <c r="E264" s="144"/>
      <c r="F264" s="145" t="s">
        <v>209</v>
      </c>
      <c r="G264" s="146">
        <f>+ANEXO2!D1101</f>
        <v>1973210</v>
      </c>
    </row>
    <row r="265" spans="1:7" ht="12.75">
      <c r="A265" s="143">
        <v>4</v>
      </c>
      <c r="B265" s="142">
        <v>1</v>
      </c>
      <c r="C265" s="142">
        <v>1</v>
      </c>
      <c r="D265" s="142">
        <v>2</v>
      </c>
      <c r="E265" s="144"/>
      <c r="F265" s="145" t="s">
        <v>226</v>
      </c>
      <c r="G265" s="146">
        <f>+ANEXO2!D1120</f>
        <v>246640</v>
      </c>
    </row>
    <row r="266" spans="1:7" ht="12.75">
      <c r="A266" s="143">
        <v>4</v>
      </c>
      <c r="B266" s="142">
        <v>1</v>
      </c>
      <c r="C266" s="142">
        <v>2</v>
      </c>
      <c r="D266" s="142"/>
      <c r="E266" s="144"/>
      <c r="F266" s="145" t="s">
        <v>189</v>
      </c>
      <c r="G266" s="146">
        <f>+ANEXO2!D1149</f>
        <v>93840</v>
      </c>
    </row>
    <row r="267" spans="1:7" ht="12.75">
      <c r="A267" s="143">
        <v>4</v>
      </c>
      <c r="B267" s="142">
        <v>1</v>
      </c>
      <c r="C267" s="142">
        <v>3</v>
      </c>
      <c r="D267" s="142"/>
      <c r="E267" s="144"/>
      <c r="F267" s="145" t="s">
        <v>190</v>
      </c>
      <c r="G267" s="146">
        <f>+ANEXO2!D1176</f>
        <v>218280</v>
      </c>
    </row>
    <row r="268" spans="1:7" ht="12.75">
      <c r="A268" s="143">
        <v>4</v>
      </c>
      <c r="B268" s="142">
        <v>2</v>
      </c>
      <c r="C268" s="142"/>
      <c r="D268" s="142"/>
      <c r="E268" s="144"/>
      <c r="F268" s="145" t="s">
        <v>227</v>
      </c>
      <c r="G268" s="146">
        <f>+G269</f>
        <v>0</v>
      </c>
    </row>
    <row r="269" spans="1:7" ht="12.75">
      <c r="A269" s="143">
        <v>4</v>
      </c>
      <c r="B269" s="142">
        <v>2</v>
      </c>
      <c r="C269" s="142">
        <v>1</v>
      </c>
      <c r="D269" s="142"/>
      <c r="E269" s="144"/>
      <c r="F269" s="145" t="s">
        <v>228</v>
      </c>
      <c r="G269" s="148">
        <v>0</v>
      </c>
    </row>
    <row r="270" spans="1:7" ht="12.75">
      <c r="A270" s="143">
        <v>4</v>
      </c>
      <c r="B270" s="142">
        <v>3</v>
      </c>
      <c r="C270" s="142"/>
      <c r="D270" s="142"/>
      <c r="E270" s="144"/>
      <c r="F270" s="145" t="s">
        <v>229</v>
      </c>
      <c r="G270" s="146">
        <f>+G271</f>
        <v>19520</v>
      </c>
    </row>
    <row r="271" spans="1:7" ht="12.75">
      <c r="A271" s="143">
        <v>4</v>
      </c>
      <c r="B271" s="142">
        <v>3</v>
      </c>
      <c r="C271" s="142">
        <v>1</v>
      </c>
      <c r="D271" s="142"/>
      <c r="E271" s="144"/>
      <c r="F271" s="145" t="s">
        <v>192</v>
      </c>
      <c r="G271" s="148">
        <v>19520</v>
      </c>
    </row>
    <row r="272" spans="1:7" ht="12.75">
      <c r="A272" s="140">
        <v>5</v>
      </c>
      <c r="B272" s="142"/>
      <c r="C272" s="142"/>
      <c r="D272" s="142"/>
      <c r="E272" s="144"/>
      <c r="F272" s="145" t="s">
        <v>136</v>
      </c>
      <c r="G272" s="146">
        <f>+G273+G276+G277</f>
        <v>38580</v>
      </c>
    </row>
    <row r="273" spans="1:7" ht="12.75">
      <c r="A273" s="143">
        <v>5</v>
      </c>
      <c r="B273" s="142">
        <v>1</v>
      </c>
      <c r="C273" s="142"/>
      <c r="D273" s="142"/>
      <c r="E273" s="144"/>
      <c r="F273" s="145" t="s">
        <v>230</v>
      </c>
      <c r="G273" s="146">
        <f>+G274+G275</f>
        <v>38580</v>
      </c>
    </row>
    <row r="274" spans="1:7" ht="12.75">
      <c r="A274" s="143">
        <v>5</v>
      </c>
      <c r="B274" s="142">
        <v>1</v>
      </c>
      <c r="C274" s="142">
        <v>1</v>
      </c>
      <c r="D274" s="142"/>
      <c r="E274" s="144"/>
      <c r="F274" s="145" t="s">
        <v>193</v>
      </c>
      <c r="G274" s="148">
        <f>+ANEXO2!D1197</f>
        <v>38580</v>
      </c>
    </row>
    <row r="275" spans="1:7" ht="12.75">
      <c r="A275" s="143">
        <v>5</v>
      </c>
      <c r="B275" s="142">
        <v>1</v>
      </c>
      <c r="C275" s="142">
        <v>2</v>
      </c>
      <c r="D275" s="142"/>
      <c r="E275" s="142"/>
      <c r="F275" s="145" t="s">
        <v>194</v>
      </c>
      <c r="G275" s="148">
        <v>0</v>
      </c>
    </row>
    <row r="276" spans="1:7" ht="12.75">
      <c r="A276" s="143">
        <v>5</v>
      </c>
      <c r="B276" s="142">
        <v>2</v>
      </c>
      <c r="C276" s="142"/>
      <c r="D276" s="142"/>
      <c r="E276" s="142"/>
      <c r="F276" s="145" t="s">
        <v>231</v>
      </c>
      <c r="G276" s="146">
        <v>0</v>
      </c>
    </row>
    <row r="277" spans="1:7" ht="12.75">
      <c r="A277" s="143">
        <v>5</v>
      </c>
      <c r="B277" s="142">
        <v>3</v>
      </c>
      <c r="C277" s="142"/>
      <c r="D277" s="142"/>
      <c r="E277" s="142"/>
      <c r="F277" s="145" t="s">
        <v>232</v>
      </c>
      <c r="G277" s="146">
        <f>+G278</f>
        <v>0</v>
      </c>
    </row>
    <row r="278" spans="1:7" ht="12.75">
      <c r="A278" s="143">
        <v>5</v>
      </c>
      <c r="B278" s="142">
        <v>3</v>
      </c>
      <c r="C278" s="142">
        <v>1</v>
      </c>
      <c r="D278" s="142"/>
      <c r="E278" s="142"/>
      <c r="F278" s="145" t="s">
        <v>195</v>
      </c>
      <c r="G278" s="148">
        <v>0</v>
      </c>
    </row>
    <row r="279" spans="1:7" ht="12.75">
      <c r="A279" s="140">
        <v>6</v>
      </c>
      <c r="B279" s="142"/>
      <c r="C279" s="142"/>
      <c r="D279" s="142"/>
      <c r="E279" s="142"/>
      <c r="F279" s="145" t="s">
        <v>141</v>
      </c>
      <c r="G279" s="146">
        <f>+G280</f>
        <v>0</v>
      </c>
    </row>
    <row r="280" spans="1:7" ht="12.75">
      <c r="A280" s="143">
        <v>6</v>
      </c>
      <c r="B280" s="142">
        <v>1</v>
      </c>
      <c r="C280" s="142"/>
      <c r="D280" s="142"/>
      <c r="E280" s="142"/>
      <c r="F280" s="145" t="s">
        <v>233</v>
      </c>
      <c r="G280" s="146">
        <f>+G281</f>
        <v>0</v>
      </c>
    </row>
    <row r="281" spans="1:7" ht="13.5" thickBot="1">
      <c r="A281" s="151">
        <v>6</v>
      </c>
      <c r="B281" s="152">
        <v>1</v>
      </c>
      <c r="C281" s="152">
        <v>1</v>
      </c>
      <c r="D281" s="152"/>
      <c r="E281" s="152"/>
      <c r="F281" s="201" t="s">
        <v>196</v>
      </c>
      <c r="G281" s="155">
        <v>0</v>
      </c>
    </row>
    <row r="282" spans="6:7" ht="13.5" thickBot="1">
      <c r="F282" s="332" t="s">
        <v>234</v>
      </c>
      <c r="G282" s="319">
        <f>+G261+G272+G279</f>
        <v>2590070</v>
      </c>
    </row>
    <row r="284" spans="1:7" ht="12.75">
      <c r="A284" s="79" t="str">
        <f>+A1</f>
        <v>Ordenanza N° 5677/08</v>
      </c>
      <c r="G284" s="43"/>
    </row>
    <row r="285" spans="1:7" ht="15">
      <c r="A285" s="515" t="str">
        <f>+A2</f>
        <v>PRESUPUESTO AÑO 2009</v>
      </c>
      <c r="B285" s="515"/>
      <c r="C285" s="515"/>
      <c r="D285" s="515"/>
      <c r="E285" s="515"/>
      <c r="F285" s="515"/>
      <c r="G285" s="515"/>
    </row>
    <row r="286" spans="1:7" ht="13.5" thickBot="1">
      <c r="A286" s="28" t="s">
        <v>934</v>
      </c>
      <c r="G286" s="14" t="s">
        <v>789</v>
      </c>
    </row>
    <row r="287" spans="1:7" ht="13.5" thickBot="1">
      <c r="A287" s="507" t="s">
        <v>167</v>
      </c>
      <c r="B287" s="508"/>
      <c r="C287" s="508"/>
      <c r="D287" s="508"/>
      <c r="E287" s="508"/>
      <c r="F287" s="320" t="s">
        <v>201</v>
      </c>
      <c r="G287" s="509" t="s">
        <v>202</v>
      </c>
    </row>
    <row r="288" spans="1:7" ht="13.5" thickBot="1">
      <c r="A288" s="312" t="s">
        <v>203</v>
      </c>
      <c r="B288" s="312" t="s">
        <v>204</v>
      </c>
      <c r="C288" s="312" t="s">
        <v>205</v>
      </c>
      <c r="D288" s="312" t="s">
        <v>171</v>
      </c>
      <c r="E288" s="315" t="s">
        <v>206</v>
      </c>
      <c r="F288" s="321" t="s">
        <v>207</v>
      </c>
      <c r="G288" s="510"/>
    </row>
    <row r="289" spans="1:7" ht="12.75">
      <c r="A289" s="138">
        <v>4</v>
      </c>
      <c r="B289" s="139"/>
      <c r="C289" s="139"/>
      <c r="D289" s="139"/>
      <c r="E289" s="156"/>
      <c r="F289" s="157" t="s">
        <v>127</v>
      </c>
      <c r="G289" s="159">
        <f>+G290+G296+G298</f>
        <v>388370</v>
      </c>
    </row>
    <row r="290" spans="1:7" ht="12.75">
      <c r="A290" s="143">
        <v>4</v>
      </c>
      <c r="B290" s="142">
        <v>1</v>
      </c>
      <c r="C290" s="142"/>
      <c r="D290" s="142"/>
      <c r="E290" s="144"/>
      <c r="F290" s="145" t="s">
        <v>208</v>
      </c>
      <c r="G290" s="146">
        <f>+G291+G294+G295</f>
        <v>388370</v>
      </c>
    </row>
    <row r="291" spans="1:7" ht="12.75">
      <c r="A291" s="143">
        <v>4</v>
      </c>
      <c r="B291" s="142">
        <v>1</v>
      </c>
      <c r="C291" s="142">
        <v>1</v>
      </c>
      <c r="D291" s="142"/>
      <c r="E291" s="144"/>
      <c r="F291" s="145" t="s">
        <v>188</v>
      </c>
      <c r="G291" s="146">
        <f>+G292+G293</f>
        <v>307780</v>
      </c>
    </row>
    <row r="292" spans="1:7" ht="12.75">
      <c r="A292" s="143">
        <v>4</v>
      </c>
      <c r="B292" s="142">
        <v>1</v>
      </c>
      <c r="C292" s="142">
        <v>1</v>
      </c>
      <c r="D292" s="142">
        <v>1</v>
      </c>
      <c r="E292" s="144"/>
      <c r="F292" s="145" t="s">
        <v>209</v>
      </c>
      <c r="G292" s="146">
        <f>+ANEXO2!D1222</f>
        <v>307780</v>
      </c>
    </row>
    <row r="293" spans="1:7" ht="12.75">
      <c r="A293" s="143">
        <v>4</v>
      </c>
      <c r="B293" s="142">
        <v>1</v>
      </c>
      <c r="C293" s="142">
        <v>1</v>
      </c>
      <c r="D293" s="142">
        <v>2</v>
      </c>
      <c r="E293" s="144"/>
      <c r="F293" s="145" t="s">
        <v>226</v>
      </c>
      <c r="G293" s="146">
        <v>0</v>
      </c>
    </row>
    <row r="294" spans="1:7" ht="12.75">
      <c r="A294" s="143">
        <v>4</v>
      </c>
      <c r="B294" s="142">
        <v>1</v>
      </c>
      <c r="C294" s="142">
        <v>2</v>
      </c>
      <c r="D294" s="142"/>
      <c r="E294" s="144"/>
      <c r="F294" s="145" t="s">
        <v>189</v>
      </c>
      <c r="G294" s="146">
        <f>+ANEXO2!D1251</f>
        <v>23170</v>
      </c>
    </row>
    <row r="295" spans="1:7" ht="12.75">
      <c r="A295" s="143">
        <v>4</v>
      </c>
      <c r="B295" s="142">
        <v>1</v>
      </c>
      <c r="C295" s="142">
        <v>3</v>
      </c>
      <c r="D295" s="142"/>
      <c r="E295" s="144"/>
      <c r="F295" s="145" t="s">
        <v>190</v>
      </c>
      <c r="G295" s="146">
        <f>+ANEXO2!D1278</f>
        <v>57420</v>
      </c>
    </row>
    <row r="296" spans="1:7" ht="12.75">
      <c r="A296" s="143">
        <v>4</v>
      </c>
      <c r="B296" s="142">
        <v>2</v>
      </c>
      <c r="C296" s="142"/>
      <c r="D296" s="142"/>
      <c r="E296" s="144"/>
      <c r="F296" s="145" t="s">
        <v>227</v>
      </c>
      <c r="G296" s="146">
        <f>+G297</f>
        <v>0</v>
      </c>
    </row>
    <row r="297" spans="1:7" ht="12.75">
      <c r="A297" s="143">
        <v>4</v>
      </c>
      <c r="B297" s="142">
        <v>2</v>
      </c>
      <c r="C297" s="142">
        <v>1</v>
      </c>
      <c r="D297" s="142"/>
      <c r="E297" s="144"/>
      <c r="F297" s="145" t="s">
        <v>228</v>
      </c>
      <c r="G297" s="148"/>
    </row>
    <row r="298" spans="1:7" ht="12.75">
      <c r="A298" s="143">
        <v>4</v>
      </c>
      <c r="B298" s="142">
        <v>3</v>
      </c>
      <c r="C298" s="142"/>
      <c r="D298" s="142"/>
      <c r="E298" s="144"/>
      <c r="F298" s="145" t="s">
        <v>229</v>
      </c>
      <c r="G298" s="146">
        <f>+G299</f>
        <v>0</v>
      </c>
    </row>
    <row r="299" spans="1:7" ht="12.75">
      <c r="A299" s="143">
        <v>4</v>
      </c>
      <c r="B299" s="142">
        <v>3</v>
      </c>
      <c r="C299" s="142">
        <v>1</v>
      </c>
      <c r="D299" s="142"/>
      <c r="E299" s="144"/>
      <c r="F299" s="145" t="s">
        <v>192</v>
      </c>
      <c r="G299" s="148"/>
    </row>
    <row r="300" spans="1:7" ht="12.75">
      <c r="A300" s="140">
        <v>5</v>
      </c>
      <c r="B300" s="142"/>
      <c r="C300" s="142"/>
      <c r="D300" s="142"/>
      <c r="E300" s="144"/>
      <c r="F300" s="145" t="s">
        <v>136</v>
      </c>
      <c r="G300" s="146">
        <f>+G301+G304+G305</f>
        <v>40140</v>
      </c>
    </row>
    <row r="301" spans="1:7" ht="12.75">
      <c r="A301" s="143">
        <v>5</v>
      </c>
      <c r="B301" s="142">
        <v>1</v>
      </c>
      <c r="C301" s="142"/>
      <c r="D301" s="142"/>
      <c r="E301" s="144"/>
      <c r="F301" s="145" t="s">
        <v>230</v>
      </c>
      <c r="G301" s="146">
        <f>+G302+G303</f>
        <v>10140</v>
      </c>
    </row>
    <row r="302" spans="1:7" ht="12.75">
      <c r="A302" s="143">
        <v>5</v>
      </c>
      <c r="B302" s="142">
        <v>1</v>
      </c>
      <c r="C302" s="142">
        <v>1</v>
      </c>
      <c r="D302" s="142"/>
      <c r="E302" s="144"/>
      <c r="F302" s="145" t="s">
        <v>193</v>
      </c>
      <c r="G302" s="148">
        <f>+ANEXO2!D1299</f>
        <v>10140</v>
      </c>
    </row>
    <row r="303" spans="1:7" ht="12.75">
      <c r="A303" s="143">
        <v>5</v>
      </c>
      <c r="B303" s="142">
        <v>1</v>
      </c>
      <c r="C303" s="142">
        <v>2</v>
      </c>
      <c r="D303" s="142"/>
      <c r="E303" s="142"/>
      <c r="F303" s="145" t="s">
        <v>194</v>
      </c>
      <c r="G303" s="148"/>
    </row>
    <row r="304" spans="1:7" ht="12.75">
      <c r="A304" s="143">
        <v>5</v>
      </c>
      <c r="B304" s="142">
        <v>2</v>
      </c>
      <c r="C304" s="142"/>
      <c r="D304" s="142"/>
      <c r="E304" s="142"/>
      <c r="F304" s="145" t="s">
        <v>231</v>
      </c>
      <c r="G304" s="146">
        <v>30000</v>
      </c>
    </row>
    <row r="305" spans="1:7" ht="12.75">
      <c r="A305" s="143">
        <v>5</v>
      </c>
      <c r="B305" s="142">
        <v>3</v>
      </c>
      <c r="C305" s="142"/>
      <c r="D305" s="142"/>
      <c r="E305" s="142"/>
      <c r="F305" s="145" t="s">
        <v>232</v>
      </c>
      <c r="G305" s="146">
        <f>+G306</f>
        <v>0</v>
      </c>
    </row>
    <row r="306" spans="1:7" ht="12.75">
      <c r="A306" s="143">
        <v>5</v>
      </c>
      <c r="B306" s="142">
        <v>3</v>
      </c>
      <c r="C306" s="142">
        <v>1</v>
      </c>
      <c r="D306" s="142"/>
      <c r="E306" s="142"/>
      <c r="F306" s="145" t="s">
        <v>195</v>
      </c>
      <c r="G306" s="148"/>
    </row>
    <row r="307" spans="1:7" ht="12.75">
      <c r="A307" s="140">
        <v>6</v>
      </c>
      <c r="B307" s="142"/>
      <c r="C307" s="142"/>
      <c r="D307" s="142"/>
      <c r="E307" s="142"/>
      <c r="F307" s="145" t="s">
        <v>141</v>
      </c>
      <c r="G307" s="146">
        <f>+G308</f>
        <v>0</v>
      </c>
    </row>
    <row r="308" spans="1:7" ht="12.75">
      <c r="A308" s="143">
        <v>6</v>
      </c>
      <c r="B308" s="142">
        <v>1</v>
      </c>
      <c r="C308" s="142"/>
      <c r="D308" s="142"/>
      <c r="E308" s="142"/>
      <c r="F308" s="145" t="s">
        <v>233</v>
      </c>
      <c r="G308" s="146">
        <f>+G309</f>
        <v>0</v>
      </c>
    </row>
    <row r="309" spans="1:7" ht="13.5" thickBot="1">
      <c r="A309" s="151">
        <v>6</v>
      </c>
      <c r="B309" s="152">
        <v>1</v>
      </c>
      <c r="C309" s="152">
        <v>1</v>
      </c>
      <c r="D309" s="152"/>
      <c r="E309" s="152"/>
      <c r="F309" s="201" t="s">
        <v>196</v>
      </c>
      <c r="G309" s="155"/>
    </row>
    <row r="310" spans="6:7" ht="13.5" thickBot="1">
      <c r="F310" s="332" t="s">
        <v>234</v>
      </c>
      <c r="G310" s="319">
        <f>+G289+G300+G307</f>
        <v>428510</v>
      </c>
    </row>
  </sheetData>
  <sheetProtection/>
  <mergeCells count="33">
    <mergeCell ref="A285:G285"/>
    <mergeCell ref="A287:E287"/>
    <mergeCell ref="A200:G200"/>
    <mergeCell ref="A202:E202"/>
    <mergeCell ref="G202:G203"/>
    <mergeCell ref="G230:G231"/>
    <mergeCell ref="G259:G260"/>
    <mergeCell ref="G287:G288"/>
    <mergeCell ref="A86:G86"/>
    <mergeCell ref="A88:E88"/>
    <mergeCell ref="A257:G257"/>
    <mergeCell ref="A259:E259"/>
    <mergeCell ref="A115:G115"/>
    <mergeCell ref="A117:E117"/>
    <mergeCell ref="A171:G171"/>
    <mergeCell ref="A173:E173"/>
    <mergeCell ref="A228:G228"/>
    <mergeCell ref="A230:E230"/>
    <mergeCell ref="A2:G2"/>
    <mergeCell ref="A4:E4"/>
    <mergeCell ref="A58:G58"/>
    <mergeCell ref="A60:E60"/>
    <mergeCell ref="A30:G30"/>
    <mergeCell ref="A32:E32"/>
    <mergeCell ref="G4:G5"/>
    <mergeCell ref="G32:G33"/>
    <mergeCell ref="G60:G61"/>
    <mergeCell ref="G88:G89"/>
    <mergeCell ref="G117:G118"/>
    <mergeCell ref="G145:G146"/>
    <mergeCell ref="G173:G174"/>
    <mergeCell ref="A143:G143"/>
    <mergeCell ref="A145:E145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r:id="rId1"/>
  <rowBreaks count="13" manualBreakCount="13">
    <brk id="27" max="255" man="1"/>
    <brk id="55" max="255" man="1"/>
    <brk id="83" max="255" man="1"/>
    <brk id="112" max="255" man="1"/>
    <brk id="140" max="255" man="1"/>
    <brk id="168" max="255" man="1"/>
    <brk id="197" max="255" man="1"/>
    <brk id="226" max="255" man="1"/>
    <brk id="254" max="255" man="1"/>
    <brk id="282" max="255" man="1"/>
    <brk id="310" max="255" man="1"/>
    <brk id="338" max="255" man="1"/>
    <brk id="36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99"/>
  <sheetViews>
    <sheetView view="pageBreakPreview" zoomScale="75" zoomScaleNormal="75" zoomScaleSheetLayoutView="75" zoomScalePageLayoutView="0" workbookViewId="0" topLeftCell="A1">
      <selection activeCell="A10" sqref="A10"/>
    </sheetView>
  </sheetViews>
  <sheetFormatPr defaultColWidth="11.421875" defaultRowHeight="12.75"/>
  <cols>
    <col min="1" max="1" width="7.28125" style="43" customWidth="1"/>
    <col min="2" max="2" width="47.00390625" style="43" customWidth="1"/>
    <col min="3" max="3" width="14.28125" style="43" customWidth="1"/>
    <col min="4" max="4" width="13.8515625" style="43" bestFit="1" customWidth="1"/>
    <col min="5" max="5" width="11.421875" style="43" bestFit="1" customWidth="1"/>
    <col min="6" max="6" width="12.00390625" style="43" bestFit="1" customWidth="1"/>
    <col min="7" max="7" width="11.421875" style="43" bestFit="1" customWidth="1"/>
    <col min="8" max="8" width="7.7109375" style="43" customWidth="1"/>
    <col min="9" max="9" width="10.57421875" style="43" customWidth="1"/>
    <col min="10" max="10" width="15.140625" style="43" customWidth="1"/>
    <col min="11" max="11" width="9.421875" style="43" bestFit="1" customWidth="1"/>
    <col min="12" max="12" width="9.7109375" style="0" bestFit="1" customWidth="1"/>
    <col min="13" max="13" width="11.57421875" style="0" bestFit="1" customWidth="1"/>
    <col min="14" max="14" width="12.57421875" style="0" bestFit="1" customWidth="1"/>
  </cols>
  <sheetData>
    <row r="1" ht="12.75">
      <c r="A1" s="43" t="str">
        <f>+'Int juris'!A1</f>
        <v>Ordenanza N° 5677/08</v>
      </c>
    </row>
    <row r="2" spans="1:7" ht="12.75">
      <c r="A2" s="500" t="s">
        <v>328</v>
      </c>
      <c r="B2" s="500"/>
      <c r="C2" s="500"/>
      <c r="D2" s="500"/>
      <c r="E2" s="14"/>
      <c r="F2" s="14"/>
      <c r="G2" s="14"/>
    </row>
    <row r="3" spans="1:2" ht="12.75">
      <c r="A3" s="28" t="s">
        <v>738</v>
      </c>
      <c r="B3" s="14" t="s">
        <v>567</v>
      </c>
    </row>
    <row r="4" spans="1:2" ht="12.75">
      <c r="A4" s="28" t="s">
        <v>572</v>
      </c>
      <c r="B4" s="14"/>
    </row>
    <row r="6" spans="1:11" ht="12.75">
      <c r="A6" s="310" t="s">
        <v>167</v>
      </c>
      <c r="B6" s="310" t="s">
        <v>555</v>
      </c>
      <c r="C6" s="310" t="s">
        <v>783</v>
      </c>
      <c r="D6" s="516" t="s">
        <v>182</v>
      </c>
      <c r="E6" s="45"/>
      <c r="F6" s="45"/>
      <c r="G6" s="46"/>
      <c r="I6"/>
      <c r="J6"/>
      <c r="K6"/>
    </row>
    <row r="7" spans="1:11" ht="12.75">
      <c r="A7" s="310"/>
      <c r="B7" s="310"/>
      <c r="C7" s="310" t="s">
        <v>568</v>
      </c>
      <c r="D7" s="516"/>
      <c r="E7" s="45"/>
      <c r="F7" s="286"/>
      <c r="G7" s="47"/>
      <c r="I7"/>
      <c r="J7"/>
      <c r="K7"/>
    </row>
    <row r="8" spans="1:8" s="11" customFormat="1" ht="12.75">
      <c r="A8" s="45" t="s">
        <v>554</v>
      </c>
      <c r="B8" s="45"/>
      <c r="C8" s="45"/>
      <c r="D8" s="45"/>
      <c r="E8" s="45"/>
      <c r="F8" s="285"/>
      <c r="G8" s="47"/>
      <c r="H8" s="18"/>
    </row>
    <row r="9" spans="1:11" ht="12.75">
      <c r="A9" s="144" t="s">
        <v>210</v>
      </c>
      <c r="B9" s="147" t="s">
        <v>211</v>
      </c>
      <c r="C9" s="190">
        <v>5660</v>
      </c>
      <c r="D9" s="309">
        <f aca="true" t="shared" si="0" ref="D9:D22">SUM(C9:C9)</f>
        <v>5660</v>
      </c>
      <c r="F9" s="9"/>
      <c r="I9"/>
      <c r="J9"/>
      <c r="K9"/>
    </row>
    <row r="10" spans="1:11" ht="12.75">
      <c r="A10" s="144" t="s">
        <v>212</v>
      </c>
      <c r="B10" s="147" t="s">
        <v>213</v>
      </c>
      <c r="C10" s="190">
        <v>3270</v>
      </c>
      <c r="D10" s="309">
        <f t="shared" si="0"/>
        <v>3270</v>
      </c>
      <c r="F10" s="9"/>
      <c r="I10"/>
      <c r="J10"/>
      <c r="K10"/>
    </row>
    <row r="11" spans="1:11" ht="12.75">
      <c r="A11" s="144" t="s">
        <v>214</v>
      </c>
      <c r="B11" s="147" t="s">
        <v>285</v>
      </c>
      <c r="C11" s="190">
        <v>0</v>
      </c>
      <c r="D11" s="309">
        <f t="shared" si="0"/>
        <v>0</v>
      </c>
      <c r="F11" s="9"/>
      <c r="I11"/>
      <c r="J11"/>
      <c r="K11"/>
    </row>
    <row r="12" spans="1:11" ht="12.75">
      <c r="A12" s="144" t="s">
        <v>216</v>
      </c>
      <c r="B12" s="147" t="s">
        <v>215</v>
      </c>
      <c r="C12" s="190">
        <v>60350</v>
      </c>
      <c r="D12" s="309">
        <f t="shared" si="0"/>
        <v>60350</v>
      </c>
      <c r="F12" s="9"/>
      <c r="I12"/>
      <c r="J12"/>
      <c r="K12"/>
    </row>
    <row r="13" spans="1:11" ht="12.75">
      <c r="A13" s="144" t="s">
        <v>217</v>
      </c>
      <c r="B13" s="147" t="s">
        <v>218</v>
      </c>
      <c r="C13" s="190">
        <v>18640</v>
      </c>
      <c r="D13" s="309">
        <f t="shared" si="0"/>
        <v>18640</v>
      </c>
      <c r="F13" s="9"/>
      <c r="I13"/>
      <c r="J13"/>
      <c r="K13"/>
    </row>
    <row r="14" spans="1:11" ht="12.75">
      <c r="A14" s="144" t="s">
        <v>219</v>
      </c>
      <c r="B14" s="147" t="s">
        <v>286</v>
      </c>
      <c r="C14" s="190">
        <v>500</v>
      </c>
      <c r="D14" s="309">
        <f t="shared" si="0"/>
        <v>500</v>
      </c>
      <c r="F14" s="9"/>
      <c r="I14"/>
      <c r="J14"/>
      <c r="K14"/>
    </row>
    <row r="15" spans="1:11" ht="12.75">
      <c r="A15" s="144" t="s">
        <v>221</v>
      </c>
      <c r="B15" s="147" t="s">
        <v>220</v>
      </c>
      <c r="C15" s="190">
        <v>171510</v>
      </c>
      <c r="D15" s="309">
        <f t="shared" si="0"/>
        <v>171510</v>
      </c>
      <c r="F15" s="9"/>
      <c r="I15"/>
      <c r="J15"/>
      <c r="K15"/>
    </row>
    <row r="16" spans="1:11" ht="12.75">
      <c r="A16" s="144" t="s">
        <v>223</v>
      </c>
      <c r="B16" s="147" t="s">
        <v>222</v>
      </c>
      <c r="C16" s="190">
        <f>9600+15000</f>
        <v>24600</v>
      </c>
      <c r="D16" s="309">
        <f t="shared" si="0"/>
        <v>24600</v>
      </c>
      <c r="F16" s="9"/>
      <c r="I16"/>
      <c r="J16"/>
      <c r="K16"/>
    </row>
    <row r="17" spans="1:11" ht="12.75">
      <c r="A17" s="144" t="s">
        <v>224</v>
      </c>
      <c r="B17" s="147" t="s">
        <v>287</v>
      </c>
      <c r="C17" s="190">
        <f>1850+10000</f>
        <v>11850</v>
      </c>
      <c r="D17" s="309">
        <f t="shared" si="0"/>
        <v>11850</v>
      </c>
      <c r="F17" s="9"/>
      <c r="I17"/>
      <c r="J17"/>
      <c r="K17"/>
    </row>
    <row r="18" spans="1:11" ht="12.75">
      <c r="A18" s="144" t="s">
        <v>225</v>
      </c>
      <c r="B18" s="147" t="s">
        <v>289</v>
      </c>
      <c r="C18" s="190">
        <v>5280</v>
      </c>
      <c r="D18" s="309">
        <f t="shared" si="0"/>
        <v>5280</v>
      </c>
      <c r="F18" s="9"/>
      <c r="I18"/>
      <c r="J18"/>
      <c r="K18"/>
    </row>
    <row r="19" spans="1:11" ht="12.75">
      <c r="A19" s="144" t="s">
        <v>284</v>
      </c>
      <c r="B19" s="147" t="s">
        <v>290</v>
      </c>
      <c r="C19" s="190">
        <v>34440</v>
      </c>
      <c r="D19" s="309">
        <f t="shared" si="0"/>
        <v>34440</v>
      </c>
      <c r="F19" s="9"/>
      <c r="I19"/>
      <c r="J19"/>
      <c r="K19"/>
    </row>
    <row r="20" spans="1:11" ht="12.75">
      <c r="A20" s="144" t="s">
        <v>288</v>
      </c>
      <c r="B20" s="147" t="s">
        <v>291</v>
      </c>
      <c r="C20" s="190">
        <v>18040</v>
      </c>
      <c r="D20" s="309">
        <f t="shared" si="0"/>
        <v>18040</v>
      </c>
      <c r="F20" s="9"/>
      <c r="I20"/>
      <c r="J20"/>
      <c r="K20"/>
    </row>
    <row r="21" spans="1:11" ht="12.75">
      <c r="A21" s="144" t="s">
        <v>292</v>
      </c>
      <c r="B21" s="147" t="s">
        <v>294</v>
      </c>
      <c r="C21" s="190">
        <v>3360</v>
      </c>
      <c r="D21" s="309">
        <f t="shared" si="0"/>
        <v>3360</v>
      </c>
      <c r="F21" s="9"/>
      <c r="I21"/>
      <c r="J21"/>
      <c r="K21"/>
    </row>
    <row r="22" spans="1:11" ht="12.75">
      <c r="A22" s="144" t="s">
        <v>293</v>
      </c>
      <c r="B22" s="147" t="s">
        <v>295</v>
      </c>
      <c r="C22" s="190">
        <v>0</v>
      </c>
      <c r="D22" s="309">
        <f t="shared" si="0"/>
        <v>0</v>
      </c>
      <c r="F22" s="9"/>
      <c r="I22"/>
      <c r="J22"/>
      <c r="K22"/>
    </row>
    <row r="23" spans="1:11" ht="12.75">
      <c r="A23" s="307"/>
      <c r="B23" s="308" t="s">
        <v>182</v>
      </c>
      <c r="C23" s="309">
        <f>SUM(C9:C22)</f>
        <v>357500</v>
      </c>
      <c r="D23" s="309">
        <f>SUM(D9:D22)</f>
        <v>357500</v>
      </c>
      <c r="E23" s="48"/>
      <c r="F23" s="24"/>
      <c r="G23" s="46"/>
      <c r="I23"/>
      <c r="J23"/>
      <c r="K23"/>
    </row>
    <row r="24" ht="12.75">
      <c r="F24" s="9"/>
    </row>
    <row r="25" spans="1:11" ht="12.75">
      <c r="A25" s="310" t="s">
        <v>167</v>
      </c>
      <c r="B25" s="310" t="s">
        <v>557</v>
      </c>
      <c r="C25" s="310" t="s">
        <v>783</v>
      </c>
      <c r="D25" s="516" t="s">
        <v>182</v>
      </c>
      <c r="E25" s="45"/>
      <c r="F25" s="9"/>
      <c r="G25" s="46"/>
      <c r="I25"/>
      <c r="J25"/>
      <c r="K25"/>
    </row>
    <row r="26" spans="1:11" ht="12.75">
      <c r="A26" s="310"/>
      <c r="B26" s="310"/>
      <c r="C26" s="310" t="s">
        <v>568</v>
      </c>
      <c r="D26" s="516"/>
      <c r="E26" s="45"/>
      <c r="F26" s="9"/>
      <c r="G26" s="47"/>
      <c r="I26"/>
      <c r="J26"/>
      <c r="K26"/>
    </row>
    <row r="27" spans="1:8" s="11" customFormat="1" ht="12.75">
      <c r="A27" s="45" t="s">
        <v>558</v>
      </c>
      <c r="B27" s="45"/>
      <c r="C27" s="45"/>
      <c r="D27" s="45"/>
      <c r="E27" s="45"/>
      <c r="F27" s="9"/>
      <c r="G27" s="47"/>
      <c r="H27" s="18"/>
    </row>
    <row r="28" spans="1:11" ht="12.75">
      <c r="A28" s="144" t="s">
        <v>210</v>
      </c>
      <c r="B28" s="147" t="s">
        <v>211</v>
      </c>
      <c r="C28" s="190">
        <v>65950</v>
      </c>
      <c r="D28" s="309">
        <f aca="true" t="shared" si="1" ref="D28:D41">SUM(C28:C28)</f>
        <v>65950</v>
      </c>
      <c r="F28" s="9"/>
      <c r="I28"/>
      <c r="J28"/>
      <c r="K28"/>
    </row>
    <row r="29" spans="1:11" ht="12.75">
      <c r="A29" s="144" t="s">
        <v>212</v>
      </c>
      <c r="B29" s="147" t="s">
        <v>213</v>
      </c>
      <c r="C29" s="190">
        <v>2520</v>
      </c>
      <c r="D29" s="309">
        <f t="shared" si="1"/>
        <v>2520</v>
      </c>
      <c r="F29" s="9"/>
      <c r="I29"/>
      <c r="J29"/>
      <c r="K29"/>
    </row>
    <row r="30" spans="1:11" ht="12.75">
      <c r="A30" s="144" t="s">
        <v>214</v>
      </c>
      <c r="B30" s="147" t="s">
        <v>285</v>
      </c>
      <c r="C30" s="190">
        <v>0</v>
      </c>
      <c r="D30" s="309">
        <f t="shared" si="1"/>
        <v>0</v>
      </c>
      <c r="F30" s="9"/>
      <c r="I30"/>
      <c r="J30"/>
      <c r="K30"/>
    </row>
    <row r="31" spans="1:11" ht="12.75">
      <c r="A31" s="144" t="s">
        <v>216</v>
      </c>
      <c r="B31" s="147" t="s">
        <v>215</v>
      </c>
      <c r="C31" s="190">
        <v>0</v>
      </c>
      <c r="D31" s="309">
        <f t="shared" si="1"/>
        <v>0</v>
      </c>
      <c r="F31" s="9"/>
      <c r="I31"/>
      <c r="J31"/>
      <c r="K31"/>
    </row>
    <row r="32" spans="1:11" ht="12.75">
      <c r="A32" s="144" t="s">
        <v>217</v>
      </c>
      <c r="B32" s="147" t="s">
        <v>218</v>
      </c>
      <c r="C32" s="190">
        <v>14460</v>
      </c>
      <c r="D32" s="309">
        <f t="shared" si="1"/>
        <v>14460</v>
      </c>
      <c r="F32" s="9"/>
      <c r="I32"/>
      <c r="J32"/>
      <c r="K32"/>
    </row>
    <row r="33" spans="1:11" ht="12.75">
      <c r="A33" s="144" t="s">
        <v>219</v>
      </c>
      <c r="B33" s="147" t="s">
        <v>286</v>
      </c>
      <c r="C33" s="190">
        <v>0</v>
      </c>
      <c r="D33" s="309">
        <f t="shared" si="1"/>
        <v>0</v>
      </c>
      <c r="F33" s="9"/>
      <c r="I33"/>
      <c r="J33"/>
      <c r="K33"/>
    </row>
    <row r="34" spans="1:11" ht="12.75">
      <c r="A34" s="144" t="s">
        <v>221</v>
      </c>
      <c r="B34" s="147" t="s">
        <v>220</v>
      </c>
      <c r="C34" s="190">
        <v>68230</v>
      </c>
      <c r="D34" s="309">
        <f t="shared" si="1"/>
        <v>68230</v>
      </c>
      <c r="F34" s="9"/>
      <c r="I34"/>
      <c r="J34"/>
      <c r="K34"/>
    </row>
    <row r="35" spans="1:11" ht="12.75">
      <c r="A35" s="144" t="s">
        <v>223</v>
      </c>
      <c r="B35" s="147" t="s">
        <v>222</v>
      </c>
      <c r="C35" s="190">
        <v>3700</v>
      </c>
      <c r="D35" s="309">
        <f t="shared" si="1"/>
        <v>3700</v>
      </c>
      <c r="F35" s="9"/>
      <c r="I35"/>
      <c r="J35"/>
      <c r="K35"/>
    </row>
    <row r="36" spans="1:11" ht="12.75">
      <c r="A36" s="144" t="s">
        <v>224</v>
      </c>
      <c r="B36" s="147" t="s">
        <v>287</v>
      </c>
      <c r="C36" s="190">
        <v>10930</v>
      </c>
      <c r="D36" s="309">
        <f t="shared" si="1"/>
        <v>10930</v>
      </c>
      <c r="F36" s="9"/>
      <c r="I36"/>
      <c r="J36"/>
      <c r="K36"/>
    </row>
    <row r="37" spans="1:11" ht="12.75">
      <c r="A37" s="144" t="s">
        <v>225</v>
      </c>
      <c r="B37" s="147" t="s">
        <v>289</v>
      </c>
      <c r="C37" s="190">
        <v>8780</v>
      </c>
      <c r="D37" s="309">
        <f t="shared" si="1"/>
        <v>8780</v>
      </c>
      <c r="F37" s="9"/>
      <c r="I37"/>
      <c r="J37"/>
      <c r="K37"/>
    </row>
    <row r="38" spans="1:11" ht="12.75">
      <c r="A38" s="144" t="s">
        <v>284</v>
      </c>
      <c r="B38" s="147" t="s">
        <v>290</v>
      </c>
      <c r="C38" s="190">
        <v>17080</v>
      </c>
      <c r="D38" s="309">
        <f t="shared" si="1"/>
        <v>17080</v>
      </c>
      <c r="F38" s="9"/>
      <c r="I38"/>
      <c r="J38"/>
      <c r="K38"/>
    </row>
    <row r="39" spans="1:11" ht="12.75">
      <c r="A39" s="144" t="s">
        <v>288</v>
      </c>
      <c r="B39" s="147" t="s">
        <v>291</v>
      </c>
      <c r="C39" s="190">
        <v>10100</v>
      </c>
      <c r="D39" s="309">
        <f t="shared" si="1"/>
        <v>10100</v>
      </c>
      <c r="F39" s="9"/>
      <c r="I39"/>
      <c r="J39"/>
      <c r="K39"/>
    </row>
    <row r="40" spans="1:11" ht="12.75">
      <c r="A40" s="144" t="s">
        <v>292</v>
      </c>
      <c r="B40" s="147" t="s">
        <v>294</v>
      </c>
      <c r="C40" s="190">
        <v>1710</v>
      </c>
      <c r="D40" s="309">
        <f t="shared" si="1"/>
        <v>1710</v>
      </c>
      <c r="F40" s="9"/>
      <c r="I40"/>
      <c r="J40"/>
      <c r="K40"/>
    </row>
    <row r="41" spans="1:11" ht="12.75">
      <c r="A41" s="144" t="s">
        <v>293</v>
      </c>
      <c r="B41" s="147" t="s">
        <v>295</v>
      </c>
      <c r="C41" s="190">
        <v>0</v>
      </c>
      <c r="D41" s="309">
        <f t="shared" si="1"/>
        <v>0</v>
      </c>
      <c r="F41" s="9"/>
      <c r="I41"/>
      <c r="J41"/>
      <c r="K41"/>
    </row>
    <row r="42" spans="1:11" ht="12.75">
      <c r="A42" s="307"/>
      <c r="B42" s="308" t="s">
        <v>182</v>
      </c>
      <c r="C42" s="309">
        <f>SUM(C28:C41)</f>
        <v>203460</v>
      </c>
      <c r="D42" s="309">
        <f>SUM(D28:D41)</f>
        <v>203460</v>
      </c>
      <c r="E42" s="48"/>
      <c r="F42" s="9"/>
      <c r="G42" s="46"/>
      <c r="I42"/>
      <c r="J42"/>
      <c r="K42"/>
    </row>
    <row r="43" ht="12.75">
      <c r="A43" s="96"/>
    </row>
    <row r="45" ht="12.75">
      <c r="A45" s="43" t="str">
        <f>+A1</f>
        <v>Ordenanza N° 5677/08</v>
      </c>
    </row>
    <row r="46" spans="1:7" ht="12.75">
      <c r="A46" s="500" t="s">
        <v>328</v>
      </c>
      <c r="B46" s="500"/>
      <c r="C46" s="500"/>
      <c r="D46" s="500"/>
      <c r="E46" s="14"/>
      <c r="F46" s="14"/>
      <c r="G46" s="14"/>
    </row>
    <row r="47" spans="1:2" ht="12.75">
      <c r="A47" s="28" t="str">
        <f>+A3</f>
        <v>Juris.:</v>
      </c>
      <c r="B47" s="14" t="s">
        <v>567</v>
      </c>
    </row>
    <row r="48" spans="1:2" ht="12.75">
      <c r="A48" s="28" t="s">
        <v>572</v>
      </c>
      <c r="B48" s="14"/>
    </row>
    <row r="50" spans="1:11" ht="12.75">
      <c r="A50" s="310" t="s">
        <v>167</v>
      </c>
      <c r="B50" s="310" t="s">
        <v>560</v>
      </c>
      <c r="C50" s="310" t="s">
        <v>569</v>
      </c>
      <c r="D50" s="516" t="s">
        <v>182</v>
      </c>
      <c r="E50" s="45"/>
      <c r="F50" s="45"/>
      <c r="G50" s="46"/>
      <c r="I50"/>
      <c r="J50"/>
      <c r="K50"/>
    </row>
    <row r="51" spans="1:11" ht="12.75">
      <c r="A51" s="310"/>
      <c r="B51" s="310"/>
      <c r="C51" s="310" t="s">
        <v>568</v>
      </c>
      <c r="D51" s="516"/>
      <c r="E51" s="45"/>
      <c r="F51" s="286"/>
      <c r="G51" s="47"/>
      <c r="I51"/>
      <c r="J51"/>
      <c r="K51"/>
    </row>
    <row r="52" spans="1:8" s="11" customFormat="1" ht="12.75">
      <c r="A52" s="45" t="s">
        <v>559</v>
      </c>
      <c r="B52" s="45"/>
      <c r="C52" s="45"/>
      <c r="D52" s="45"/>
      <c r="E52" s="45"/>
      <c r="F52" s="285"/>
      <c r="G52" s="47"/>
      <c r="H52" s="18"/>
    </row>
    <row r="53" spans="1:11" ht="12.75">
      <c r="A53" s="142">
        <v>1</v>
      </c>
      <c r="B53" s="147" t="s">
        <v>399</v>
      </c>
      <c r="C53" s="190">
        <f>2500+3000</f>
        <v>5500</v>
      </c>
      <c r="D53" s="309">
        <f aca="true" t="shared" si="2" ref="D53:D71">SUM(C53:C53)</f>
        <v>5500</v>
      </c>
      <c r="E53" s="274"/>
      <c r="F53" s="9"/>
      <c r="I53"/>
      <c r="J53"/>
      <c r="K53"/>
    </row>
    <row r="54" spans="1:11" ht="12.75">
      <c r="A54" s="142">
        <v>2</v>
      </c>
      <c r="B54" s="147" t="s">
        <v>400</v>
      </c>
      <c r="C54" s="190"/>
      <c r="D54" s="309">
        <f t="shared" si="2"/>
        <v>0</v>
      </c>
      <c r="F54" s="9"/>
      <c r="I54"/>
      <c r="J54"/>
      <c r="K54"/>
    </row>
    <row r="55" spans="1:11" ht="12.75">
      <c r="A55" s="142">
        <v>3</v>
      </c>
      <c r="B55" s="147" t="s">
        <v>401</v>
      </c>
      <c r="C55" s="190"/>
      <c r="D55" s="309">
        <f t="shared" si="2"/>
        <v>0</v>
      </c>
      <c r="F55" s="9"/>
      <c r="I55"/>
      <c r="J55"/>
      <c r="K55"/>
    </row>
    <row r="56" spans="1:11" ht="12.75">
      <c r="A56" s="142">
        <v>4</v>
      </c>
      <c r="B56" s="147" t="s">
        <v>402</v>
      </c>
      <c r="C56" s="190">
        <v>2000</v>
      </c>
      <c r="D56" s="309">
        <f t="shared" si="2"/>
        <v>2000</v>
      </c>
      <c r="F56" s="9"/>
      <c r="I56"/>
      <c r="J56"/>
      <c r="K56"/>
    </row>
    <row r="57" spans="1:11" ht="12.75">
      <c r="A57" s="142">
        <v>5</v>
      </c>
      <c r="B57" s="147" t="s">
        <v>403</v>
      </c>
      <c r="C57" s="190">
        <v>2500</v>
      </c>
      <c r="D57" s="309">
        <f t="shared" si="2"/>
        <v>2500</v>
      </c>
      <c r="F57" s="9"/>
      <c r="I57"/>
      <c r="J57"/>
      <c r="K57"/>
    </row>
    <row r="58" spans="1:11" ht="12.75">
      <c r="A58" s="142">
        <v>6</v>
      </c>
      <c r="B58" s="147" t="s">
        <v>404</v>
      </c>
      <c r="C58" s="190"/>
      <c r="D58" s="309">
        <f t="shared" si="2"/>
        <v>0</v>
      </c>
      <c r="F58" s="9"/>
      <c r="I58"/>
      <c r="J58"/>
      <c r="K58"/>
    </row>
    <row r="59" spans="1:11" ht="12.75">
      <c r="A59" s="142">
        <v>7</v>
      </c>
      <c r="B59" s="147" t="s">
        <v>405</v>
      </c>
      <c r="C59" s="190"/>
      <c r="D59" s="309">
        <f t="shared" si="2"/>
        <v>0</v>
      </c>
      <c r="F59" s="9"/>
      <c r="I59"/>
      <c r="J59"/>
      <c r="K59"/>
    </row>
    <row r="60" spans="1:11" ht="12.75">
      <c r="A60" s="142">
        <v>8</v>
      </c>
      <c r="B60" s="147" t="s">
        <v>406</v>
      </c>
      <c r="C60" s="190"/>
      <c r="D60" s="309">
        <f t="shared" si="2"/>
        <v>0</v>
      </c>
      <c r="F60" s="9"/>
      <c r="I60"/>
      <c r="J60"/>
      <c r="K60"/>
    </row>
    <row r="61" spans="1:11" ht="12.75">
      <c r="A61" s="142">
        <v>9</v>
      </c>
      <c r="B61" s="147" t="s">
        <v>407</v>
      </c>
      <c r="C61" s="190">
        <v>1000</v>
      </c>
      <c r="D61" s="309">
        <f t="shared" si="2"/>
        <v>1000</v>
      </c>
      <c r="F61" s="9"/>
      <c r="I61"/>
      <c r="J61"/>
      <c r="K61"/>
    </row>
    <row r="62" spans="1:11" ht="12.75">
      <c r="A62" s="142">
        <v>10</v>
      </c>
      <c r="B62" s="147" t="s">
        <v>408</v>
      </c>
      <c r="C62" s="190"/>
      <c r="D62" s="309">
        <f t="shared" si="2"/>
        <v>0</v>
      </c>
      <c r="F62" s="9"/>
      <c r="I62"/>
      <c r="J62"/>
      <c r="K62"/>
    </row>
    <row r="63" spans="1:11" ht="12.75">
      <c r="A63" s="142">
        <v>11</v>
      </c>
      <c r="B63" s="147" t="s">
        <v>409</v>
      </c>
      <c r="C63" s="190">
        <v>13750</v>
      </c>
      <c r="D63" s="309">
        <f t="shared" si="2"/>
        <v>13750</v>
      </c>
      <c r="F63" s="9"/>
      <c r="I63"/>
      <c r="J63"/>
      <c r="K63"/>
    </row>
    <row r="64" spans="1:11" ht="12.75">
      <c r="A64" s="142">
        <v>12</v>
      </c>
      <c r="B64" s="147" t="s">
        <v>410</v>
      </c>
      <c r="C64" s="190"/>
      <c r="D64" s="309">
        <f t="shared" si="2"/>
        <v>0</v>
      </c>
      <c r="F64" s="9"/>
      <c r="I64"/>
      <c r="J64"/>
      <c r="K64"/>
    </row>
    <row r="65" spans="1:11" ht="12.75">
      <c r="A65" s="142">
        <v>13</v>
      </c>
      <c r="B65" s="147" t="s">
        <v>411</v>
      </c>
      <c r="C65" s="190"/>
      <c r="D65" s="309">
        <f t="shared" si="2"/>
        <v>0</v>
      </c>
      <c r="F65" s="9"/>
      <c r="I65"/>
      <c r="J65"/>
      <c r="K65"/>
    </row>
    <row r="66" spans="1:11" ht="12.75">
      <c r="A66" s="142">
        <v>14</v>
      </c>
      <c r="B66" s="147" t="s">
        <v>412</v>
      </c>
      <c r="C66" s="190"/>
      <c r="D66" s="309">
        <f t="shared" si="2"/>
        <v>0</v>
      </c>
      <c r="F66" s="9"/>
      <c r="I66"/>
      <c r="J66"/>
      <c r="K66"/>
    </row>
    <row r="67" spans="1:11" ht="12.75">
      <c r="A67" s="142">
        <v>15</v>
      </c>
      <c r="B67" s="147" t="s">
        <v>413</v>
      </c>
      <c r="C67" s="190">
        <f>15000+20000</f>
        <v>35000</v>
      </c>
      <c r="D67" s="309">
        <f t="shared" si="2"/>
        <v>35000</v>
      </c>
      <c r="F67" s="9"/>
      <c r="I67"/>
      <c r="J67"/>
      <c r="K67"/>
    </row>
    <row r="68" spans="1:11" ht="12.75">
      <c r="A68" s="142">
        <v>16</v>
      </c>
      <c r="B68" s="147" t="s">
        <v>414</v>
      </c>
      <c r="C68" s="190"/>
      <c r="D68" s="309">
        <f t="shared" si="2"/>
        <v>0</v>
      </c>
      <c r="F68" s="9"/>
      <c r="I68"/>
      <c r="J68"/>
      <c r="K68"/>
    </row>
    <row r="69" spans="1:11" ht="12.75">
      <c r="A69" s="142">
        <v>17</v>
      </c>
      <c r="B69" s="147" t="s">
        <v>415</v>
      </c>
      <c r="C69" s="190"/>
      <c r="D69" s="309">
        <f t="shared" si="2"/>
        <v>0</v>
      </c>
      <c r="F69" s="9"/>
      <c r="I69"/>
      <c r="J69"/>
      <c r="K69"/>
    </row>
    <row r="70" spans="1:11" ht="12.75">
      <c r="A70" s="142">
        <v>18</v>
      </c>
      <c r="B70" s="147" t="s">
        <v>416</v>
      </c>
      <c r="C70" s="190"/>
      <c r="D70" s="309">
        <f t="shared" si="2"/>
        <v>0</v>
      </c>
      <c r="F70" s="9"/>
      <c r="I70"/>
      <c r="J70"/>
      <c r="K70"/>
    </row>
    <row r="71" spans="1:11" ht="12.75">
      <c r="A71" s="142">
        <v>19</v>
      </c>
      <c r="B71" s="147" t="s">
        <v>417</v>
      </c>
      <c r="C71" s="190"/>
      <c r="D71" s="309">
        <f t="shared" si="2"/>
        <v>0</v>
      </c>
      <c r="F71" s="9"/>
      <c r="G71" s="24"/>
      <c r="I71"/>
      <c r="J71"/>
      <c r="K71"/>
    </row>
    <row r="72" spans="1:11" ht="12.75">
      <c r="A72" s="307"/>
      <c r="B72" s="308" t="s">
        <v>182</v>
      </c>
      <c r="C72" s="309">
        <f>SUM(C53:C71)</f>
        <v>59750</v>
      </c>
      <c r="D72" s="309">
        <f>SUM(D53:D71)</f>
        <v>59750</v>
      </c>
      <c r="E72" s="48"/>
      <c r="F72" s="24"/>
      <c r="G72" s="24"/>
      <c r="I72"/>
      <c r="J72"/>
      <c r="K72"/>
    </row>
    <row r="73" ht="12.75">
      <c r="G73" s="24"/>
    </row>
    <row r="74" spans="1:11" ht="12.75">
      <c r="A74" s="310" t="s">
        <v>167</v>
      </c>
      <c r="B74" s="310" t="s">
        <v>549</v>
      </c>
      <c r="C74" s="310" t="s">
        <v>569</v>
      </c>
      <c r="D74" s="516" t="s">
        <v>182</v>
      </c>
      <c r="E74" s="45"/>
      <c r="F74" s="45"/>
      <c r="G74" s="46"/>
      <c r="I74"/>
      <c r="J74"/>
      <c r="K74"/>
    </row>
    <row r="75" spans="1:11" ht="12.75">
      <c r="A75" s="310"/>
      <c r="B75" s="310"/>
      <c r="C75" s="310" t="s">
        <v>568</v>
      </c>
      <c r="D75" s="516"/>
      <c r="E75" s="45"/>
      <c r="F75" s="286"/>
      <c r="G75" s="47"/>
      <c r="I75"/>
      <c r="J75"/>
      <c r="K75"/>
    </row>
    <row r="76" spans="1:11" ht="12.75">
      <c r="A76" s="45" t="s">
        <v>561</v>
      </c>
      <c r="F76" s="285"/>
      <c r="I76"/>
      <c r="J76"/>
      <c r="K76"/>
    </row>
    <row r="77" spans="1:11" ht="12.75">
      <c r="A77" s="142">
        <v>1</v>
      </c>
      <c r="B77" s="147" t="s">
        <v>418</v>
      </c>
      <c r="C77" s="190"/>
      <c r="D77" s="309">
        <f aca="true" t="shared" si="3" ref="D77:D98">SUM(C77:C77)</f>
        <v>0</v>
      </c>
      <c r="F77" s="9"/>
      <c r="I77"/>
      <c r="J77"/>
      <c r="K77"/>
    </row>
    <row r="78" spans="1:11" ht="12.75">
      <c r="A78" s="142">
        <v>2</v>
      </c>
      <c r="B78" s="147" t="s">
        <v>419</v>
      </c>
      <c r="C78" s="190"/>
      <c r="D78" s="309">
        <f t="shared" si="3"/>
        <v>0</v>
      </c>
      <c r="F78" s="9"/>
      <c r="I78"/>
      <c r="J78"/>
      <c r="K78"/>
    </row>
    <row r="79" spans="1:11" ht="12.75">
      <c r="A79" s="142">
        <v>3</v>
      </c>
      <c r="B79" s="147" t="s">
        <v>420</v>
      </c>
      <c r="C79" s="190"/>
      <c r="D79" s="309">
        <f t="shared" si="3"/>
        <v>0</v>
      </c>
      <c r="F79" s="9"/>
      <c r="I79"/>
      <c r="J79"/>
      <c r="K79"/>
    </row>
    <row r="80" spans="1:11" ht="12.75">
      <c r="A80" s="142">
        <v>4</v>
      </c>
      <c r="B80" s="147" t="s">
        <v>421</v>
      </c>
      <c r="C80" s="190"/>
      <c r="D80" s="309">
        <f t="shared" si="3"/>
        <v>0</v>
      </c>
      <c r="F80" s="9"/>
      <c r="I80"/>
      <c r="J80"/>
      <c r="K80"/>
    </row>
    <row r="81" spans="1:11" ht="12.75">
      <c r="A81" s="142">
        <v>5</v>
      </c>
      <c r="B81" s="147" t="s">
        <v>422</v>
      </c>
      <c r="C81" s="190"/>
      <c r="D81" s="309">
        <f t="shared" si="3"/>
        <v>0</v>
      </c>
      <c r="F81" s="9"/>
      <c r="I81"/>
      <c r="J81"/>
      <c r="K81"/>
    </row>
    <row r="82" spans="1:11" ht="12.75">
      <c r="A82" s="142">
        <v>6</v>
      </c>
      <c r="B82" s="147" t="s">
        <v>423</v>
      </c>
      <c r="C82" s="190">
        <v>30000</v>
      </c>
      <c r="D82" s="309">
        <f t="shared" si="3"/>
        <v>30000</v>
      </c>
      <c r="F82" s="9"/>
      <c r="I82"/>
      <c r="J82"/>
      <c r="K82"/>
    </row>
    <row r="83" spans="1:11" ht="12.75">
      <c r="A83" s="142">
        <v>7</v>
      </c>
      <c r="B83" s="147" t="s">
        <v>424</v>
      </c>
      <c r="C83" s="190">
        <v>17000</v>
      </c>
      <c r="D83" s="309">
        <f t="shared" si="3"/>
        <v>17000</v>
      </c>
      <c r="F83" s="9"/>
      <c r="I83"/>
      <c r="J83"/>
      <c r="K83"/>
    </row>
    <row r="84" spans="1:11" ht="12.75">
      <c r="A84" s="142">
        <v>8</v>
      </c>
      <c r="B84" s="147" t="s">
        <v>425</v>
      </c>
      <c r="C84" s="190">
        <v>100000</v>
      </c>
      <c r="D84" s="309">
        <f t="shared" si="3"/>
        <v>100000</v>
      </c>
      <c r="F84" s="9"/>
      <c r="I84"/>
      <c r="J84"/>
      <c r="K84"/>
    </row>
    <row r="85" spans="1:11" ht="12.75">
      <c r="A85" s="142">
        <v>9</v>
      </c>
      <c r="B85" s="147" t="s">
        <v>426</v>
      </c>
      <c r="C85" s="190">
        <v>10000</v>
      </c>
      <c r="D85" s="309">
        <f t="shared" si="3"/>
        <v>10000</v>
      </c>
      <c r="F85" s="9"/>
      <c r="I85"/>
      <c r="J85"/>
      <c r="K85"/>
    </row>
    <row r="86" spans="1:11" ht="12.75">
      <c r="A86" s="142">
        <v>10</v>
      </c>
      <c r="B86" s="147" t="s">
        <v>427</v>
      </c>
      <c r="C86" s="190"/>
      <c r="D86" s="309">
        <f t="shared" si="3"/>
        <v>0</v>
      </c>
      <c r="F86" s="9"/>
      <c r="I86"/>
      <c r="J86"/>
      <c r="K86"/>
    </row>
    <row r="87" spans="1:11" ht="12.75">
      <c r="A87" s="142">
        <v>11</v>
      </c>
      <c r="B87" s="147" t="s">
        <v>428</v>
      </c>
      <c r="C87" s="190"/>
      <c r="D87" s="309">
        <f t="shared" si="3"/>
        <v>0</v>
      </c>
      <c r="F87" s="9"/>
      <c r="I87"/>
      <c r="J87"/>
      <c r="K87"/>
    </row>
    <row r="88" spans="1:11" ht="12.75">
      <c r="A88" s="142">
        <v>12</v>
      </c>
      <c r="B88" s="147" t="s">
        <v>429</v>
      </c>
      <c r="C88" s="190"/>
      <c r="D88" s="309">
        <f t="shared" si="3"/>
        <v>0</v>
      </c>
      <c r="F88" s="9"/>
      <c r="I88"/>
      <c r="J88"/>
      <c r="K88"/>
    </row>
    <row r="89" spans="1:11" ht="12.75">
      <c r="A89" s="142">
        <v>13</v>
      </c>
      <c r="B89" s="147" t="s">
        <v>430</v>
      </c>
      <c r="C89" s="190"/>
      <c r="D89" s="309">
        <f t="shared" si="3"/>
        <v>0</v>
      </c>
      <c r="F89" s="9"/>
      <c r="I89"/>
      <c r="J89"/>
      <c r="K89"/>
    </row>
    <row r="90" spans="1:11" ht="12.75">
      <c r="A90" s="142">
        <v>14</v>
      </c>
      <c r="B90" s="147" t="s">
        <v>431</v>
      </c>
      <c r="C90" s="190"/>
      <c r="D90" s="309">
        <f t="shared" si="3"/>
        <v>0</v>
      </c>
      <c r="F90" s="9"/>
      <c r="I90"/>
      <c r="J90"/>
      <c r="K90"/>
    </row>
    <row r="91" spans="1:11" ht="12.75">
      <c r="A91" s="142">
        <v>15</v>
      </c>
      <c r="B91" s="147" t="s">
        <v>432</v>
      </c>
      <c r="C91" s="190"/>
      <c r="D91" s="309">
        <f t="shared" si="3"/>
        <v>0</v>
      </c>
      <c r="F91" s="9"/>
      <c r="I91"/>
      <c r="J91"/>
      <c r="K91"/>
    </row>
    <row r="92" spans="1:11" ht="12.75">
      <c r="A92" s="142">
        <v>16</v>
      </c>
      <c r="B92" s="147" t="s">
        <v>433</v>
      </c>
      <c r="C92" s="190"/>
      <c r="D92" s="309">
        <f t="shared" si="3"/>
        <v>0</v>
      </c>
      <c r="F92" s="9"/>
      <c r="I92"/>
      <c r="J92"/>
      <c r="K92"/>
    </row>
    <row r="93" spans="1:11" ht="12.75">
      <c r="A93" s="142">
        <v>17</v>
      </c>
      <c r="B93" s="147" t="s">
        <v>434</v>
      </c>
      <c r="C93" s="190"/>
      <c r="D93" s="309">
        <f t="shared" si="3"/>
        <v>0</v>
      </c>
      <c r="F93" s="9"/>
      <c r="I93"/>
      <c r="J93"/>
      <c r="K93"/>
    </row>
    <row r="94" spans="1:11" ht="12.75">
      <c r="A94" s="142">
        <v>18</v>
      </c>
      <c r="B94" s="147" t="s">
        <v>435</v>
      </c>
      <c r="C94" s="190"/>
      <c r="D94" s="309">
        <f t="shared" si="3"/>
        <v>0</v>
      </c>
      <c r="F94" s="9"/>
      <c r="I94"/>
      <c r="J94"/>
      <c r="K94"/>
    </row>
    <row r="95" spans="1:11" ht="12.75">
      <c r="A95" s="142">
        <v>19</v>
      </c>
      <c r="B95" s="147" t="s">
        <v>436</v>
      </c>
      <c r="C95" s="190"/>
      <c r="D95" s="309">
        <f t="shared" si="3"/>
        <v>0</v>
      </c>
      <c r="F95" s="9"/>
      <c r="I95"/>
      <c r="J95"/>
      <c r="K95"/>
    </row>
    <row r="96" spans="1:11" ht="12.75">
      <c r="A96" s="142">
        <v>20</v>
      </c>
      <c r="B96" s="147" t="s">
        <v>437</v>
      </c>
      <c r="C96" s="190">
        <v>391500</v>
      </c>
      <c r="D96" s="309">
        <f t="shared" si="3"/>
        <v>391500</v>
      </c>
      <c r="F96" s="9"/>
      <c r="I96"/>
      <c r="J96"/>
      <c r="K96"/>
    </row>
    <row r="97" spans="1:11" ht="12.75">
      <c r="A97" s="142">
        <v>21</v>
      </c>
      <c r="B97" s="147" t="s">
        <v>438</v>
      </c>
      <c r="C97" s="190">
        <v>96240</v>
      </c>
      <c r="D97" s="309">
        <f t="shared" si="3"/>
        <v>96240</v>
      </c>
      <c r="F97" s="9"/>
      <c r="I97"/>
      <c r="J97"/>
      <c r="K97"/>
    </row>
    <row r="98" spans="1:11" ht="12.75">
      <c r="A98" s="142" t="s">
        <v>801</v>
      </c>
      <c r="B98" s="147" t="s">
        <v>802</v>
      </c>
      <c r="C98" s="190">
        <v>93140</v>
      </c>
      <c r="D98" s="309">
        <f t="shared" si="3"/>
        <v>93140</v>
      </c>
      <c r="F98" s="9"/>
      <c r="I98"/>
      <c r="J98"/>
      <c r="K98"/>
    </row>
    <row r="99" spans="1:11" ht="12.75">
      <c r="A99" s="307"/>
      <c r="B99" s="308" t="s">
        <v>182</v>
      </c>
      <c r="C99" s="309">
        <f>SUM(C77:C98)</f>
        <v>737880</v>
      </c>
      <c r="D99" s="309">
        <f>SUM(D77:D98)</f>
        <v>737880</v>
      </c>
      <c r="E99" s="48"/>
      <c r="F99" s="24"/>
      <c r="G99" s="24"/>
      <c r="I99"/>
      <c r="J99"/>
      <c r="K99"/>
    </row>
    <row r="100" ht="12.75">
      <c r="A100" s="43" t="str">
        <f>+A45</f>
        <v>Ordenanza N° 5677/08</v>
      </c>
    </row>
    <row r="101" spans="1:7" ht="12.75">
      <c r="A101" s="500" t="s">
        <v>328</v>
      </c>
      <c r="B101" s="500"/>
      <c r="C101" s="500"/>
      <c r="D101" s="500"/>
      <c r="E101" s="14"/>
      <c r="F101" s="14"/>
      <c r="G101" s="14"/>
    </row>
    <row r="102" spans="1:2" ht="12.75">
      <c r="A102" s="28" t="str">
        <f>+A47</f>
        <v>Juris.:</v>
      </c>
      <c r="B102" s="14" t="s">
        <v>567</v>
      </c>
    </row>
    <row r="103" spans="1:2" ht="12.75">
      <c r="A103" s="28" t="s">
        <v>572</v>
      </c>
      <c r="B103" s="14"/>
    </row>
    <row r="105" spans="1:11" ht="12.75">
      <c r="A105" s="310" t="s">
        <v>167</v>
      </c>
      <c r="B105" s="310" t="s">
        <v>576</v>
      </c>
      <c r="C105" s="310" t="s">
        <v>569</v>
      </c>
      <c r="D105" s="516" t="s">
        <v>182</v>
      </c>
      <c r="E105" s="45"/>
      <c r="F105" s="286"/>
      <c r="G105" s="46"/>
      <c r="I105"/>
      <c r="J105"/>
      <c r="K105"/>
    </row>
    <row r="106" spans="1:11" ht="12.75">
      <c r="A106" s="310"/>
      <c r="B106" s="310"/>
      <c r="C106" s="310" t="s">
        <v>568</v>
      </c>
      <c r="D106" s="516"/>
      <c r="E106" s="45"/>
      <c r="F106" s="285"/>
      <c r="G106" s="47"/>
      <c r="I106"/>
      <c r="J106"/>
      <c r="K106"/>
    </row>
    <row r="107" spans="1:11" ht="12.75">
      <c r="A107" s="45" t="s">
        <v>562</v>
      </c>
      <c r="F107" s="9"/>
      <c r="I107"/>
      <c r="J107"/>
      <c r="K107"/>
    </row>
    <row r="108" spans="1:11" ht="12.75">
      <c r="A108" s="142">
        <v>1</v>
      </c>
      <c r="B108" s="147" t="s">
        <v>439</v>
      </c>
      <c r="C108" s="190"/>
      <c r="D108" s="309">
        <f aca="true" t="shared" si="4" ref="D108:D118">SUM(C108:C108)</f>
        <v>0</v>
      </c>
      <c r="F108" s="9"/>
      <c r="I108"/>
      <c r="J108"/>
      <c r="K108"/>
    </row>
    <row r="109" spans="1:11" ht="12.75">
      <c r="A109" s="142">
        <v>2</v>
      </c>
      <c r="B109" s="147" t="s">
        <v>440</v>
      </c>
      <c r="C109" s="190">
        <v>5000</v>
      </c>
      <c r="D109" s="309">
        <f t="shared" si="4"/>
        <v>5000</v>
      </c>
      <c r="F109" s="9"/>
      <c r="I109"/>
      <c r="J109"/>
      <c r="K109"/>
    </row>
    <row r="110" spans="1:11" ht="12.75">
      <c r="A110" s="142">
        <v>3</v>
      </c>
      <c r="B110" s="147" t="s">
        <v>441</v>
      </c>
      <c r="C110" s="190"/>
      <c r="D110" s="309">
        <f t="shared" si="4"/>
        <v>0</v>
      </c>
      <c r="F110" s="9"/>
      <c r="I110"/>
      <c r="J110"/>
      <c r="K110"/>
    </row>
    <row r="111" spans="1:11" ht="12.75">
      <c r="A111" s="142">
        <v>4</v>
      </c>
      <c r="B111" s="147" t="s">
        <v>442</v>
      </c>
      <c r="C111" s="190">
        <v>4000</v>
      </c>
      <c r="D111" s="309">
        <f t="shared" si="4"/>
        <v>4000</v>
      </c>
      <c r="F111" s="9"/>
      <c r="I111"/>
      <c r="J111"/>
      <c r="K111"/>
    </row>
    <row r="112" spans="1:11" ht="12.75">
      <c r="A112" s="142">
        <v>5</v>
      </c>
      <c r="B112" s="147" t="s">
        <v>443</v>
      </c>
      <c r="C112" s="190"/>
      <c r="D112" s="309">
        <f t="shared" si="4"/>
        <v>0</v>
      </c>
      <c r="F112" s="9"/>
      <c r="I112"/>
      <c r="J112"/>
      <c r="K112"/>
    </row>
    <row r="113" spans="1:11" ht="12.75">
      <c r="A113" s="142">
        <v>6</v>
      </c>
      <c r="B113" s="147" t="s">
        <v>444</v>
      </c>
      <c r="C113" s="190"/>
      <c r="D113" s="309">
        <f t="shared" si="4"/>
        <v>0</v>
      </c>
      <c r="F113" s="9"/>
      <c r="I113"/>
      <c r="J113"/>
      <c r="K113"/>
    </row>
    <row r="114" spans="1:11" ht="12.75">
      <c r="A114" s="142">
        <v>7</v>
      </c>
      <c r="B114" s="147" t="s">
        <v>452</v>
      </c>
      <c r="C114" s="190"/>
      <c r="D114" s="309">
        <f t="shared" si="4"/>
        <v>0</v>
      </c>
      <c r="F114" s="9"/>
      <c r="I114"/>
      <c r="J114"/>
      <c r="K114"/>
    </row>
    <row r="115" spans="1:11" ht="12.75">
      <c r="A115" s="142">
        <v>8</v>
      </c>
      <c r="B115" s="147" t="s">
        <v>453</v>
      </c>
      <c r="C115" s="190">
        <f>3600+3600+4000</f>
        <v>11200</v>
      </c>
      <c r="D115" s="309">
        <f t="shared" si="4"/>
        <v>11200</v>
      </c>
      <c r="F115" s="9"/>
      <c r="I115"/>
      <c r="J115"/>
      <c r="K115"/>
    </row>
    <row r="116" spans="1:11" ht="12.75">
      <c r="A116" s="142">
        <v>9</v>
      </c>
      <c r="B116" s="147" t="s">
        <v>456</v>
      </c>
      <c r="C116" s="190">
        <v>4500</v>
      </c>
      <c r="D116" s="309">
        <f t="shared" si="4"/>
        <v>4500</v>
      </c>
      <c r="F116" s="9"/>
      <c r="I116"/>
      <c r="J116"/>
      <c r="K116"/>
    </row>
    <row r="117" spans="1:11" ht="12.75">
      <c r="A117" s="142">
        <v>10</v>
      </c>
      <c r="B117" s="147" t="s">
        <v>454</v>
      </c>
      <c r="C117" s="190">
        <v>10000</v>
      </c>
      <c r="D117" s="309">
        <f t="shared" si="4"/>
        <v>10000</v>
      </c>
      <c r="F117" s="9"/>
      <c r="I117"/>
      <c r="J117"/>
      <c r="K117"/>
    </row>
    <row r="118" spans="1:11" ht="12.75">
      <c r="A118" s="142" t="s">
        <v>470</v>
      </c>
      <c r="B118" s="147" t="s">
        <v>297</v>
      </c>
      <c r="C118" s="190"/>
      <c r="D118" s="309">
        <f t="shared" si="4"/>
        <v>0</v>
      </c>
      <c r="F118" s="9"/>
      <c r="I118"/>
      <c r="J118"/>
      <c r="K118"/>
    </row>
    <row r="119" spans="1:11" ht="12.75">
      <c r="A119" s="307"/>
      <c r="B119" s="308" t="s">
        <v>182</v>
      </c>
      <c r="C119" s="309">
        <f>SUM(C108:C118)</f>
        <v>34700</v>
      </c>
      <c r="D119" s="309">
        <f>SUM(D108:D118)</f>
        <v>34700</v>
      </c>
      <c r="E119" s="48"/>
      <c r="F119" s="24"/>
      <c r="G119" s="24"/>
      <c r="I119"/>
      <c r="J119"/>
      <c r="K119"/>
    </row>
    <row r="121" ht="12.75">
      <c r="A121" s="84" t="str">
        <f>+A100</f>
        <v>Ordenanza N° 5677/08</v>
      </c>
    </row>
    <row r="122" spans="1:7" ht="12.75">
      <c r="A122" s="500" t="s">
        <v>328</v>
      </c>
      <c r="B122" s="500"/>
      <c r="C122" s="500"/>
      <c r="D122" s="500"/>
      <c r="E122" s="500"/>
      <c r="F122" s="500"/>
      <c r="G122" s="14"/>
    </row>
    <row r="123" spans="1:2" ht="12.75">
      <c r="A123" s="28" t="s">
        <v>738</v>
      </c>
      <c r="B123" s="14" t="s">
        <v>335</v>
      </c>
    </row>
    <row r="124" spans="1:2" ht="12.75">
      <c r="A124" s="28" t="s">
        <v>572</v>
      </c>
      <c r="B124" s="49"/>
    </row>
    <row r="126" spans="1:11" ht="12.75">
      <c r="A126" s="310" t="s">
        <v>167</v>
      </c>
      <c r="B126" s="310" t="s">
        <v>555</v>
      </c>
      <c r="C126" s="310" t="s">
        <v>571</v>
      </c>
      <c r="D126" s="516" t="s">
        <v>182</v>
      </c>
      <c r="E126" s="45"/>
      <c r="F126" s="45"/>
      <c r="G126" s="46"/>
      <c r="I126"/>
      <c r="J126"/>
      <c r="K126"/>
    </row>
    <row r="127" spans="1:11" ht="12.75">
      <c r="A127" s="310"/>
      <c r="B127" s="310"/>
      <c r="C127" s="310" t="s">
        <v>336</v>
      </c>
      <c r="D127" s="516"/>
      <c r="E127" s="45"/>
      <c r="F127" s="286"/>
      <c r="G127" s="47"/>
      <c r="I127"/>
      <c r="J127"/>
      <c r="K127"/>
    </row>
    <row r="128" spans="1:8" s="11" customFormat="1" ht="12.75">
      <c r="A128" s="45" t="s">
        <v>554</v>
      </c>
      <c r="B128" s="45"/>
      <c r="C128" s="45"/>
      <c r="D128" s="45"/>
      <c r="E128" s="45"/>
      <c r="F128" s="285"/>
      <c r="G128" s="47"/>
      <c r="H128" s="18"/>
    </row>
    <row r="129" spans="1:11" ht="12.75">
      <c r="A129" s="144" t="s">
        <v>210</v>
      </c>
      <c r="B129" s="147" t="s">
        <v>211</v>
      </c>
      <c r="C129" s="190">
        <v>149060</v>
      </c>
      <c r="D129" s="309">
        <f aca="true" t="shared" si="5" ref="D129:D142">SUM(C129:C129)</f>
        <v>149060</v>
      </c>
      <c r="F129" s="9"/>
      <c r="I129"/>
      <c r="J129"/>
      <c r="K129"/>
    </row>
    <row r="130" spans="1:11" ht="12.75">
      <c r="A130" s="144" t="s">
        <v>212</v>
      </c>
      <c r="B130" s="147" t="s">
        <v>213</v>
      </c>
      <c r="C130" s="190">
        <v>20870</v>
      </c>
      <c r="D130" s="309">
        <f t="shared" si="5"/>
        <v>20870</v>
      </c>
      <c r="F130" s="9"/>
      <c r="I130"/>
      <c r="J130"/>
      <c r="K130"/>
    </row>
    <row r="131" spans="1:11" ht="12.75">
      <c r="A131" s="144" t="s">
        <v>214</v>
      </c>
      <c r="B131" s="147" t="s">
        <v>285</v>
      </c>
      <c r="C131" s="190">
        <v>0</v>
      </c>
      <c r="D131" s="309">
        <f t="shared" si="5"/>
        <v>0</v>
      </c>
      <c r="F131" s="9"/>
      <c r="I131"/>
      <c r="J131"/>
      <c r="K131"/>
    </row>
    <row r="132" spans="1:11" ht="12.75">
      <c r="A132" s="144" t="s">
        <v>216</v>
      </c>
      <c r="B132" s="147" t="s">
        <v>215</v>
      </c>
      <c r="C132" s="190">
        <v>79460</v>
      </c>
      <c r="D132" s="309">
        <f t="shared" si="5"/>
        <v>79460</v>
      </c>
      <c r="F132" s="9"/>
      <c r="I132"/>
      <c r="J132"/>
      <c r="K132"/>
    </row>
    <row r="133" spans="1:11" ht="12.75">
      <c r="A133" s="144" t="s">
        <v>217</v>
      </c>
      <c r="B133" s="147" t="s">
        <v>218</v>
      </c>
      <c r="C133" s="190">
        <v>37550</v>
      </c>
      <c r="D133" s="309">
        <f t="shared" si="5"/>
        <v>37550</v>
      </c>
      <c r="F133" s="9"/>
      <c r="I133"/>
      <c r="J133"/>
      <c r="K133"/>
    </row>
    <row r="134" spans="1:11" ht="12.75">
      <c r="A134" s="144" t="s">
        <v>219</v>
      </c>
      <c r="B134" s="147" t="s">
        <v>286</v>
      </c>
      <c r="C134" s="190">
        <v>0</v>
      </c>
      <c r="D134" s="309">
        <f t="shared" si="5"/>
        <v>0</v>
      </c>
      <c r="F134" s="9"/>
      <c r="I134"/>
      <c r="J134"/>
      <c r="K134"/>
    </row>
    <row r="135" spans="1:11" ht="12.75">
      <c r="A135" s="144" t="s">
        <v>221</v>
      </c>
      <c r="B135" s="147" t="s">
        <v>220</v>
      </c>
      <c r="C135" s="190">
        <v>31470</v>
      </c>
      <c r="D135" s="309">
        <f t="shared" si="5"/>
        <v>31470</v>
      </c>
      <c r="F135" s="9"/>
      <c r="I135"/>
      <c r="J135"/>
      <c r="K135"/>
    </row>
    <row r="136" spans="1:11" ht="12.75">
      <c r="A136" s="144" t="s">
        <v>223</v>
      </c>
      <c r="B136" s="147" t="s">
        <v>222</v>
      </c>
      <c r="C136" s="190">
        <v>8520</v>
      </c>
      <c r="D136" s="309">
        <f t="shared" si="5"/>
        <v>8520</v>
      </c>
      <c r="F136" s="9"/>
      <c r="I136"/>
      <c r="J136"/>
      <c r="K136"/>
    </row>
    <row r="137" spans="1:11" ht="12.75">
      <c r="A137" s="144" t="s">
        <v>224</v>
      </c>
      <c r="B137" s="147" t="s">
        <v>287</v>
      </c>
      <c r="C137" s="190">
        <v>7630</v>
      </c>
      <c r="D137" s="309">
        <f t="shared" si="5"/>
        <v>7630</v>
      </c>
      <c r="F137" s="9"/>
      <c r="I137"/>
      <c r="J137"/>
      <c r="K137"/>
    </row>
    <row r="138" spans="1:11" ht="12.75">
      <c r="A138" s="144" t="s">
        <v>225</v>
      </c>
      <c r="B138" s="147" t="s">
        <v>289</v>
      </c>
      <c r="C138" s="190">
        <v>13450</v>
      </c>
      <c r="D138" s="309">
        <f t="shared" si="5"/>
        <v>13450</v>
      </c>
      <c r="F138" s="9"/>
      <c r="I138"/>
      <c r="J138"/>
      <c r="K138"/>
    </row>
    <row r="139" spans="1:11" ht="12.75">
      <c r="A139" s="144" t="s">
        <v>284</v>
      </c>
      <c r="B139" s="147" t="s">
        <v>290</v>
      </c>
      <c r="C139" s="190">
        <v>37010</v>
      </c>
      <c r="D139" s="309">
        <f t="shared" si="5"/>
        <v>37010</v>
      </c>
      <c r="F139" s="9"/>
      <c r="I139"/>
      <c r="J139"/>
      <c r="K139"/>
    </row>
    <row r="140" spans="1:11" ht="12.75">
      <c r="A140" s="144" t="s">
        <v>288</v>
      </c>
      <c r="B140" s="147" t="s">
        <v>291</v>
      </c>
      <c r="C140" s="190">
        <v>21840</v>
      </c>
      <c r="D140" s="309">
        <f t="shared" si="5"/>
        <v>21840</v>
      </c>
      <c r="F140" s="9"/>
      <c r="I140"/>
      <c r="J140"/>
      <c r="K140"/>
    </row>
    <row r="141" spans="1:11" ht="12.75">
      <c r="A141" s="144" t="s">
        <v>292</v>
      </c>
      <c r="B141" s="147" t="s">
        <v>294</v>
      </c>
      <c r="C141" s="190">
        <v>3620</v>
      </c>
      <c r="D141" s="309">
        <f t="shared" si="5"/>
        <v>3620</v>
      </c>
      <c r="F141" s="9"/>
      <c r="I141"/>
      <c r="J141"/>
      <c r="K141"/>
    </row>
    <row r="142" spans="1:11" ht="12.75">
      <c r="A142" s="144" t="s">
        <v>293</v>
      </c>
      <c r="B142" s="147" t="s">
        <v>295</v>
      </c>
      <c r="C142" s="190">
        <v>0</v>
      </c>
      <c r="D142" s="309">
        <f t="shared" si="5"/>
        <v>0</v>
      </c>
      <c r="F142" s="9"/>
      <c r="I142"/>
      <c r="J142"/>
      <c r="K142"/>
    </row>
    <row r="143" spans="1:11" ht="12.75">
      <c r="A143" s="307"/>
      <c r="B143" s="308" t="s">
        <v>182</v>
      </c>
      <c r="C143" s="309">
        <f>SUM(C129:C142)</f>
        <v>410480</v>
      </c>
      <c r="D143" s="309">
        <f>SUM(D129:D142)</f>
        <v>410480</v>
      </c>
      <c r="E143" s="48"/>
      <c r="F143" s="24"/>
      <c r="G143" s="46"/>
      <c r="I143"/>
      <c r="J143"/>
      <c r="K143"/>
    </row>
    <row r="144" spans="9:14" ht="12.75">
      <c r="I144" s="9"/>
      <c r="L144" s="43"/>
      <c r="M144" s="43"/>
      <c r="N144" s="43"/>
    </row>
    <row r="145" spans="1:11" ht="12.75">
      <c r="A145" s="310" t="s">
        <v>167</v>
      </c>
      <c r="B145" s="310" t="s">
        <v>557</v>
      </c>
      <c r="C145" s="310" t="s">
        <v>571</v>
      </c>
      <c r="D145" s="516" t="s">
        <v>182</v>
      </c>
      <c r="E145" s="45"/>
      <c r="F145" s="9"/>
      <c r="G145" s="46"/>
      <c r="I145"/>
      <c r="J145"/>
      <c r="K145"/>
    </row>
    <row r="146" spans="1:11" ht="12.75">
      <c r="A146" s="310"/>
      <c r="B146" s="310"/>
      <c r="C146" s="310" t="s">
        <v>336</v>
      </c>
      <c r="D146" s="516"/>
      <c r="E146" s="45"/>
      <c r="F146" s="9"/>
      <c r="G146" s="47"/>
      <c r="I146"/>
      <c r="J146"/>
      <c r="K146"/>
    </row>
    <row r="147" spans="1:8" s="11" customFormat="1" ht="12.75">
      <c r="A147" s="45" t="s">
        <v>558</v>
      </c>
      <c r="B147" s="45"/>
      <c r="C147" s="45"/>
      <c r="D147" s="45"/>
      <c r="E147" s="45"/>
      <c r="F147" s="9"/>
      <c r="G147" s="47"/>
      <c r="H147" s="18"/>
    </row>
    <row r="148" spans="1:11" ht="12.75">
      <c r="A148" s="144" t="s">
        <v>210</v>
      </c>
      <c r="B148" s="147" t="s">
        <v>211</v>
      </c>
      <c r="C148" s="190">
        <v>8110</v>
      </c>
      <c r="D148" s="309">
        <f aca="true" t="shared" si="6" ref="D148:D161">SUM(C148:C148)</f>
        <v>8110</v>
      </c>
      <c r="F148" s="9"/>
      <c r="I148"/>
      <c r="J148"/>
      <c r="K148"/>
    </row>
    <row r="149" spans="1:11" ht="12.75">
      <c r="A149" s="144" t="s">
        <v>212</v>
      </c>
      <c r="B149" s="147" t="s">
        <v>213</v>
      </c>
      <c r="C149" s="190">
        <v>160</v>
      </c>
      <c r="D149" s="309">
        <f t="shared" si="6"/>
        <v>160</v>
      </c>
      <c r="F149" s="9"/>
      <c r="I149"/>
      <c r="J149"/>
      <c r="K149"/>
    </row>
    <row r="150" spans="1:11" ht="12.75">
      <c r="A150" s="144" t="s">
        <v>214</v>
      </c>
      <c r="B150" s="147" t="s">
        <v>285</v>
      </c>
      <c r="C150" s="190">
        <v>0</v>
      </c>
      <c r="D150" s="309">
        <f t="shared" si="6"/>
        <v>0</v>
      </c>
      <c r="F150" s="9"/>
      <c r="I150"/>
      <c r="J150"/>
      <c r="K150"/>
    </row>
    <row r="151" spans="1:11" ht="12.75">
      <c r="A151" s="144" t="s">
        <v>216</v>
      </c>
      <c r="B151" s="147" t="s">
        <v>215</v>
      </c>
      <c r="C151" s="190">
        <v>0</v>
      </c>
      <c r="D151" s="309">
        <f t="shared" si="6"/>
        <v>0</v>
      </c>
      <c r="F151" s="9"/>
      <c r="I151"/>
      <c r="J151"/>
      <c r="K151"/>
    </row>
    <row r="152" spans="1:11" ht="12.75">
      <c r="A152" s="144" t="s">
        <v>217</v>
      </c>
      <c r="B152" s="147" t="s">
        <v>218</v>
      </c>
      <c r="C152" s="190">
        <v>4990</v>
      </c>
      <c r="D152" s="309">
        <f t="shared" si="6"/>
        <v>4990</v>
      </c>
      <c r="F152" s="9"/>
      <c r="I152"/>
      <c r="J152"/>
      <c r="K152"/>
    </row>
    <row r="153" spans="1:11" ht="12.75">
      <c r="A153" s="144" t="s">
        <v>219</v>
      </c>
      <c r="B153" s="147" t="s">
        <v>286</v>
      </c>
      <c r="C153" s="190">
        <v>0</v>
      </c>
      <c r="D153" s="309">
        <f t="shared" si="6"/>
        <v>0</v>
      </c>
      <c r="F153" s="9"/>
      <c r="I153"/>
      <c r="J153"/>
      <c r="K153"/>
    </row>
    <row r="154" spans="1:11" ht="12.75">
      <c r="A154" s="144" t="s">
        <v>221</v>
      </c>
      <c r="B154" s="147" t="s">
        <v>220</v>
      </c>
      <c r="C154" s="190">
        <v>1330</v>
      </c>
      <c r="D154" s="309">
        <f t="shared" si="6"/>
        <v>1330</v>
      </c>
      <c r="F154" s="9"/>
      <c r="I154"/>
      <c r="J154"/>
      <c r="K154"/>
    </row>
    <row r="155" spans="1:11" ht="12.75">
      <c r="A155" s="144" t="s">
        <v>223</v>
      </c>
      <c r="B155" s="147" t="s">
        <v>222</v>
      </c>
      <c r="C155" s="190"/>
      <c r="D155" s="309">
        <f t="shared" si="6"/>
        <v>0</v>
      </c>
      <c r="F155" s="9"/>
      <c r="I155"/>
      <c r="J155"/>
      <c r="K155"/>
    </row>
    <row r="156" spans="1:11" ht="12.75">
      <c r="A156" s="144" t="s">
        <v>224</v>
      </c>
      <c r="B156" s="147" t="s">
        <v>287</v>
      </c>
      <c r="C156" s="190"/>
      <c r="D156" s="309">
        <f t="shared" si="6"/>
        <v>0</v>
      </c>
      <c r="F156" s="9"/>
      <c r="I156"/>
      <c r="J156"/>
      <c r="K156"/>
    </row>
    <row r="157" spans="1:11" ht="12.75">
      <c r="A157" s="144" t="s">
        <v>225</v>
      </c>
      <c r="B157" s="147" t="s">
        <v>289</v>
      </c>
      <c r="C157" s="190">
        <v>2700</v>
      </c>
      <c r="D157" s="309">
        <f t="shared" si="6"/>
        <v>2700</v>
      </c>
      <c r="F157" s="9"/>
      <c r="I157"/>
      <c r="J157"/>
      <c r="K157"/>
    </row>
    <row r="158" spans="1:11" ht="12.75">
      <c r="A158" s="144" t="s">
        <v>284</v>
      </c>
      <c r="B158" s="147" t="s">
        <v>290</v>
      </c>
      <c r="C158" s="190">
        <v>1410</v>
      </c>
      <c r="D158" s="309">
        <f t="shared" si="6"/>
        <v>1410</v>
      </c>
      <c r="F158" s="9"/>
      <c r="I158"/>
      <c r="J158"/>
      <c r="K158"/>
    </row>
    <row r="159" spans="1:11" ht="12.75">
      <c r="A159" s="144" t="s">
        <v>288</v>
      </c>
      <c r="B159" s="147" t="s">
        <v>291</v>
      </c>
      <c r="C159" s="190">
        <v>830</v>
      </c>
      <c r="D159" s="309">
        <f t="shared" si="6"/>
        <v>830</v>
      </c>
      <c r="F159" s="9"/>
      <c r="I159"/>
      <c r="J159"/>
      <c r="K159"/>
    </row>
    <row r="160" spans="1:11" ht="12.75">
      <c r="A160" s="144" t="s">
        <v>292</v>
      </c>
      <c r="B160" s="147" t="s">
        <v>294</v>
      </c>
      <c r="C160" s="190">
        <v>160</v>
      </c>
      <c r="D160" s="309">
        <f t="shared" si="6"/>
        <v>160</v>
      </c>
      <c r="F160" s="9"/>
      <c r="I160"/>
      <c r="J160"/>
      <c r="K160"/>
    </row>
    <row r="161" spans="1:11" ht="12.75">
      <c r="A161" s="144" t="s">
        <v>293</v>
      </c>
      <c r="B161" s="147" t="s">
        <v>295</v>
      </c>
      <c r="C161" s="190">
        <v>0</v>
      </c>
      <c r="D161" s="309">
        <f t="shared" si="6"/>
        <v>0</v>
      </c>
      <c r="F161" s="9"/>
      <c r="I161"/>
      <c r="J161"/>
      <c r="K161"/>
    </row>
    <row r="162" spans="1:11" ht="12.75">
      <c r="A162" s="307"/>
      <c r="B162" s="308" t="s">
        <v>182</v>
      </c>
      <c r="C162" s="309">
        <f>SUM(C148:C161)</f>
        <v>19690</v>
      </c>
      <c r="D162" s="309">
        <f>SUM(D148:D161)</f>
        <v>19690</v>
      </c>
      <c r="E162" s="48"/>
      <c r="F162" s="9"/>
      <c r="G162" s="46"/>
      <c r="I162"/>
      <c r="J162"/>
      <c r="K162"/>
    </row>
    <row r="163" ht="12.75">
      <c r="A163" s="96" t="s">
        <v>113</v>
      </c>
    </row>
    <row r="165" ht="12.75">
      <c r="A165" s="43" t="str">
        <f>+A121</f>
        <v>Ordenanza N° 5677/08</v>
      </c>
    </row>
    <row r="166" spans="1:7" ht="12.75">
      <c r="A166" s="500" t="s">
        <v>328</v>
      </c>
      <c r="B166" s="500"/>
      <c r="C166" s="500"/>
      <c r="D166" s="500"/>
      <c r="E166" s="500"/>
      <c r="F166" s="500"/>
      <c r="G166" s="14"/>
    </row>
    <row r="167" spans="1:2" ht="12.75">
      <c r="A167" s="28" t="str">
        <f>+A123</f>
        <v>Juris.:</v>
      </c>
      <c r="B167" s="14" t="s">
        <v>335</v>
      </c>
    </row>
    <row r="168" spans="1:2" ht="12.75">
      <c r="A168" s="28" t="s">
        <v>572</v>
      </c>
      <c r="B168" s="14"/>
    </row>
    <row r="170" spans="1:11" ht="12.75">
      <c r="A170" s="310" t="s">
        <v>167</v>
      </c>
      <c r="B170" s="310" t="s">
        <v>560</v>
      </c>
      <c r="C170" s="310" t="s">
        <v>571</v>
      </c>
      <c r="D170" s="310" t="s">
        <v>570</v>
      </c>
      <c r="E170" s="516" t="s">
        <v>182</v>
      </c>
      <c r="F170" s="45"/>
      <c r="G170" s="45"/>
      <c r="H170" s="46"/>
      <c r="J170"/>
      <c r="K170"/>
    </row>
    <row r="171" spans="1:11" ht="12.75">
      <c r="A171" s="310"/>
      <c r="B171" s="310"/>
      <c r="C171" s="310" t="s">
        <v>336</v>
      </c>
      <c r="D171" s="310"/>
      <c r="E171" s="516"/>
      <c r="F171" s="45"/>
      <c r="G171" s="286"/>
      <c r="H171" s="47"/>
      <c r="J171"/>
      <c r="K171"/>
    </row>
    <row r="172" spans="1:9" s="11" customFormat="1" ht="12.75">
      <c r="A172" s="45" t="s">
        <v>559</v>
      </c>
      <c r="B172" s="45"/>
      <c r="C172" s="45"/>
      <c r="D172" s="45"/>
      <c r="E172" s="45"/>
      <c r="F172" s="45"/>
      <c r="G172" s="285"/>
      <c r="H172" s="47"/>
      <c r="I172" s="18"/>
    </row>
    <row r="173" spans="1:11" ht="12.75">
      <c r="A173" s="142">
        <v>1</v>
      </c>
      <c r="B173" s="147" t="s">
        <v>399</v>
      </c>
      <c r="C173" s="190">
        <v>4370</v>
      </c>
      <c r="D173" s="190"/>
      <c r="E173" s="309">
        <f aca="true" t="shared" si="7" ref="E173:E191">SUM(C173:D173)</f>
        <v>4370</v>
      </c>
      <c r="F173" s="274"/>
      <c r="G173" s="9"/>
      <c r="J173"/>
      <c r="K173"/>
    </row>
    <row r="174" spans="1:11" ht="12.75">
      <c r="A174" s="142">
        <v>2</v>
      </c>
      <c r="B174" s="147" t="s">
        <v>400</v>
      </c>
      <c r="C174" s="190"/>
      <c r="D174" s="190"/>
      <c r="E174" s="309">
        <f t="shared" si="7"/>
        <v>0</v>
      </c>
      <c r="G174" s="9"/>
      <c r="J174"/>
      <c r="K174"/>
    </row>
    <row r="175" spans="1:11" ht="12.75">
      <c r="A175" s="142">
        <v>3</v>
      </c>
      <c r="B175" s="147" t="s">
        <v>401</v>
      </c>
      <c r="C175" s="190"/>
      <c r="D175" s="190">
        <v>4140</v>
      </c>
      <c r="E175" s="309">
        <f t="shared" si="7"/>
        <v>4140</v>
      </c>
      <c r="G175" s="9"/>
      <c r="J175"/>
      <c r="K175"/>
    </row>
    <row r="176" spans="1:11" ht="12.75">
      <c r="A176" s="142">
        <v>4</v>
      </c>
      <c r="B176" s="147" t="s">
        <v>402</v>
      </c>
      <c r="C176" s="190"/>
      <c r="D176" s="190"/>
      <c r="E176" s="309">
        <f t="shared" si="7"/>
        <v>0</v>
      </c>
      <c r="G176" s="9"/>
      <c r="J176"/>
      <c r="K176"/>
    </row>
    <row r="177" spans="1:11" ht="12.75">
      <c r="A177" s="142">
        <v>5</v>
      </c>
      <c r="B177" s="147" t="s">
        <v>403</v>
      </c>
      <c r="C177" s="190">
        <v>2750</v>
      </c>
      <c r="D177" s="190">
        <v>2760</v>
      </c>
      <c r="E177" s="309">
        <f t="shared" si="7"/>
        <v>5510</v>
      </c>
      <c r="G177" s="9"/>
      <c r="J177"/>
      <c r="K177"/>
    </row>
    <row r="178" spans="1:11" ht="12.75">
      <c r="A178" s="142">
        <v>6</v>
      </c>
      <c r="B178" s="147" t="s">
        <v>404</v>
      </c>
      <c r="C178" s="190"/>
      <c r="D178" s="190"/>
      <c r="E178" s="309">
        <f t="shared" si="7"/>
        <v>0</v>
      </c>
      <c r="G178" s="9"/>
      <c r="J178"/>
      <c r="K178"/>
    </row>
    <row r="179" spans="1:11" ht="12.75">
      <c r="A179" s="142">
        <v>7</v>
      </c>
      <c r="B179" s="147" t="s">
        <v>405</v>
      </c>
      <c r="C179" s="190"/>
      <c r="D179" s="190">
        <v>2300</v>
      </c>
      <c r="E179" s="309">
        <f t="shared" si="7"/>
        <v>2300</v>
      </c>
      <c r="G179" s="9"/>
      <c r="J179"/>
      <c r="K179"/>
    </row>
    <row r="180" spans="1:11" ht="12.75">
      <c r="A180" s="142">
        <v>8</v>
      </c>
      <c r="B180" s="147" t="s">
        <v>406</v>
      </c>
      <c r="C180" s="190"/>
      <c r="D180" s="190"/>
      <c r="E180" s="309">
        <f t="shared" si="7"/>
        <v>0</v>
      </c>
      <c r="G180" s="9"/>
      <c r="J180"/>
      <c r="K180"/>
    </row>
    <row r="181" spans="1:11" ht="12.75">
      <c r="A181" s="142">
        <v>9</v>
      </c>
      <c r="B181" s="147" t="s">
        <v>407</v>
      </c>
      <c r="C181" s="190"/>
      <c r="D181" s="190"/>
      <c r="E181" s="309">
        <f t="shared" si="7"/>
        <v>0</v>
      </c>
      <c r="G181" s="9"/>
      <c r="J181"/>
      <c r="K181"/>
    </row>
    <row r="182" spans="1:11" ht="12.75">
      <c r="A182" s="142">
        <v>10</v>
      </c>
      <c r="B182" s="147" t="s">
        <v>408</v>
      </c>
      <c r="C182" s="190"/>
      <c r="D182" s="190"/>
      <c r="E182" s="309">
        <f t="shared" si="7"/>
        <v>0</v>
      </c>
      <c r="G182" s="9"/>
      <c r="J182"/>
      <c r="K182"/>
    </row>
    <row r="183" spans="1:11" ht="12.75">
      <c r="A183" s="142">
        <v>11</v>
      </c>
      <c r="B183" s="147" t="s">
        <v>409</v>
      </c>
      <c r="C183" s="190">
        <v>7360</v>
      </c>
      <c r="D183" s="190"/>
      <c r="E183" s="309">
        <f t="shared" si="7"/>
        <v>7360</v>
      </c>
      <c r="G183" s="9"/>
      <c r="J183"/>
      <c r="K183"/>
    </row>
    <row r="184" spans="1:11" ht="12.75">
      <c r="A184" s="142">
        <v>12</v>
      </c>
      <c r="B184" s="147" t="s">
        <v>410</v>
      </c>
      <c r="C184" s="190"/>
      <c r="D184" s="190">
        <v>4140</v>
      </c>
      <c r="E184" s="309">
        <f t="shared" si="7"/>
        <v>4140</v>
      </c>
      <c r="G184" s="9"/>
      <c r="J184"/>
      <c r="K184"/>
    </row>
    <row r="185" spans="1:11" ht="12.75">
      <c r="A185" s="142">
        <v>13</v>
      </c>
      <c r="B185" s="147" t="s">
        <v>411</v>
      </c>
      <c r="C185" s="190"/>
      <c r="D185" s="190"/>
      <c r="E185" s="309">
        <f t="shared" si="7"/>
        <v>0</v>
      </c>
      <c r="G185" s="9"/>
      <c r="J185"/>
      <c r="K185"/>
    </row>
    <row r="186" spans="1:11" ht="12.75">
      <c r="A186" s="142">
        <v>14</v>
      </c>
      <c r="B186" s="147" t="s">
        <v>412</v>
      </c>
      <c r="C186" s="190"/>
      <c r="D186" s="190">
        <v>570</v>
      </c>
      <c r="E186" s="309">
        <f t="shared" si="7"/>
        <v>570</v>
      </c>
      <c r="G186" s="9"/>
      <c r="J186"/>
      <c r="K186"/>
    </row>
    <row r="187" spans="1:11" ht="12.75">
      <c r="A187" s="142">
        <v>15</v>
      </c>
      <c r="B187" s="147" t="s">
        <v>413</v>
      </c>
      <c r="C187" s="190">
        <v>12000</v>
      </c>
      <c r="D187" s="190"/>
      <c r="E187" s="309">
        <f t="shared" si="7"/>
        <v>12000</v>
      </c>
      <c r="G187" s="9"/>
      <c r="J187"/>
      <c r="K187"/>
    </row>
    <row r="188" spans="1:11" ht="12.75">
      <c r="A188" s="142">
        <v>16</v>
      </c>
      <c r="B188" s="147" t="s">
        <v>414</v>
      </c>
      <c r="C188" s="190"/>
      <c r="D188" s="190"/>
      <c r="E188" s="309">
        <f t="shared" si="7"/>
        <v>0</v>
      </c>
      <c r="G188" s="9"/>
      <c r="J188"/>
      <c r="K188"/>
    </row>
    <row r="189" spans="1:11" ht="12.75">
      <c r="A189" s="142">
        <v>17</v>
      </c>
      <c r="B189" s="147" t="s">
        <v>415</v>
      </c>
      <c r="C189" s="190"/>
      <c r="D189" s="190"/>
      <c r="E189" s="309">
        <f t="shared" si="7"/>
        <v>0</v>
      </c>
      <c r="G189" s="9"/>
      <c r="J189"/>
      <c r="K189"/>
    </row>
    <row r="190" spans="1:11" ht="12.75">
      <c r="A190" s="142">
        <v>18</v>
      </c>
      <c r="B190" s="147" t="s">
        <v>416</v>
      </c>
      <c r="C190" s="190"/>
      <c r="D190" s="190"/>
      <c r="E190" s="309">
        <f t="shared" si="7"/>
        <v>0</v>
      </c>
      <c r="G190" s="9"/>
      <c r="J190"/>
      <c r="K190"/>
    </row>
    <row r="191" spans="1:11" ht="12.75">
      <c r="A191" s="142">
        <v>19</v>
      </c>
      <c r="B191" s="147" t="s">
        <v>417</v>
      </c>
      <c r="C191" s="190"/>
      <c r="D191" s="190"/>
      <c r="E191" s="309">
        <f t="shared" si="7"/>
        <v>0</v>
      </c>
      <c r="G191" s="9"/>
      <c r="J191"/>
      <c r="K191"/>
    </row>
    <row r="192" spans="1:11" ht="12.75">
      <c r="A192" s="307"/>
      <c r="B192" s="308" t="s">
        <v>182</v>
      </c>
      <c r="C192" s="309">
        <f>SUM(C173:C191)</f>
        <v>26480</v>
      </c>
      <c r="D192" s="309">
        <f>SUM(D173:D191)</f>
        <v>13910</v>
      </c>
      <c r="E192" s="309">
        <f>SUM(E173:E191)</f>
        <v>40390</v>
      </c>
      <c r="F192" s="48"/>
      <c r="G192" s="48"/>
      <c r="H192" s="46"/>
      <c r="J192"/>
      <c r="K192"/>
    </row>
    <row r="194" spans="1:11" ht="12.75">
      <c r="A194" s="310" t="s">
        <v>167</v>
      </c>
      <c r="B194" s="310" t="s">
        <v>549</v>
      </c>
      <c r="C194" s="310" t="s">
        <v>571</v>
      </c>
      <c r="D194" s="310" t="s">
        <v>570</v>
      </c>
      <c r="E194" s="516" t="s">
        <v>182</v>
      </c>
      <c r="F194" s="45"/>
      <c r="G194" s="45"/>
      <c r="H194" s="46"/>
      <c r="J194"/>
      <c r="K194"/>
    </row>
    <row r="195" spans="1:11" ht="12.75">
      <c r="A195" s="310"/>
      <c r="B195" s="310"/>
      <c r="C195" s="310" t="s">
        <v>336</v>
      </c>
      <c r="D195" s="310"/>
      <c r="E195" s="516"/>
      <c r="F195" s="45"/>
      <c r="G195" s="286"/>
      <c r="H195" s="47"/>
      <c r="J195"/>
      <c r="K195"/>
    </row>
    <row r="196" spans="1:11" ht="12.75">
      <c r="A196" s="45" t="s">
        <v>561</v>
      </c>
      <c r="G196" s="285"/>
      <c r="J196"/>
      <c r="K196"/>
    </row>
    <row r="197" spans="1:11" ht="12.75">
      <c r="A197" s="142">
        <v>1</v>
      </c>
      <c r="B197" s="147" t="s">
        <v>418</v>
      </c>
      <c r="C197" s="190"/>
      <c r="D197" s="190"/>
      <c r="E197" s="309">
        <f aca="true" t="shared" si="8" ref="E197:E218">SUM(C197:D197)</f>
        <v>0</v>
      </c>
      <c r="G197" s="9"/>
      <c r="J197"/>
      <c r="K197"/>
    </row>
    <row r="198" spans="1:11" ht="12.75">
      <c r="A198" s="142">
        <v>2</v>
      </c>
      <c r="B198" s="147" t="s">
        <v>419</v>
      </c>
      <c r="C198" s="190"/>
      <c r="D198" s="190"/>
      <c r="E198" s="309">
        <f t="shared" si="8"/>
        <v>0</v>
      </c>
      <c r="G198" s="9"/>
      <c r="J198"/>
      <c r="K198"/>
    </row>
    <row r="199" spans="1:11" ht="12.75">
      <c r="A199" s="142">
        <v>3</v>
      </c>
      <c r="B199" s="147" t="s">
        <v>420</v>
      </c>
      <c r="C199" s="190"/>
      <c r="D199" s="190">
        <v>2300</v>
      </c>
      <c r="E199" s="309">
        <f t="shared" si="8"/>
        <v>2300</v>
      </c>
      <c r="G199" s="9"/>
      <c r="J199"/>
      <c r="K199"/>
    </row>
    <row r="200" spans="1:11" ht="12.75">
      <c r="A200" s="142">
        <v>4</v>
      </c>
      <c r="B200" s="147" t="s">
        <v>421</v>
      </c>
      <c r="C200" s="190"/>
      <c r="D200" s="190"/>
      <c r="E200" s="309">
        <f t="shared" si="8"/>
        <v>0</v>
      </c>
      <c r="G200" s="9"/>
      <c r="J200"/>
      <c r="K200"/>
    </row>
    <row r="201" spans="1:11" ht="12.75">
      <c r="A201" s="142">
        <v>5</v>
      </c>
      <c r="B201" s="147" t="s">
        <v>422</v>
      </c>
      <c r="C201" s="190">
        <v>144700</v>
      </c>
      <c r="D201" s="190"/>
      <c r="E201" s="309">
        <f t="shared" si="8"/>
        <v>144700</v>
      </c>
      <c r="G201" s="9"/>
      <c r="J201"/>
      <c r="K201"/>
    </row>
    <row r="202" spans="1:11" ht="12.75">
      <c r="A202" s="142">
        <v>6</v>
      </c>
      <c r="B202" s="147" t="s">
        <v>423</v>
      </c>
      <c r="C202" s="190"/>
      <c r="D202" s="190"/>
      <c r="E202" s="309">
        <f t="shared" si="8"/>
        <v>0</v>
      </c>
      <c r="G202" s="9"/>
      <c r="J202"/>
      <c r="K202"/>
    </row>
    <row r="203" spans="1:11" ht="12.75">
      <c r="A203" s="142">
        <v>7</v>
      </c>
      <c r="B203" s="147" t="s">
        <v>424</v>
      </c>
      <c r="C203" s="190">
        <v>79800</v>
      </c>
      <c r="D203" s="190"/>
      <c r="E203" s="309">
        <f t="shared" si="8"/>
        <v>79800</v>
      </c>
      <c r="G203" s="9"/>
      <c r="J203"/>
      <c r="K203"/>
    </row>
    <row r="204" spans="1:11" ht="12.75">
      <c r="A204" s="142">
        <v>8</v>
      </c>
      <c r="B204" s="147" t="s">
        <v>425</v>
      </c>
      <c r="C204" s="190"/>
      <c r="D204" s="190"/>
      <c r="E204" s="309">
        <f t="shared" si="8"/>
        <v>0</v>
      </c>
      <c r="G204" s="9"/>
      <c r="H204" s="9"/>
      <c r="I204" s="9"/>
      <c r="J204"/>
      <c r="K204"/>
    </row>
    <row r="205" spans="1:11" ht="12.75">
      <c r="A205" s="142">
        <v>9</v>
      </c>
      <c r="B205" s="147" t="s">
        <v>426</v>
      </c>
      <c r="C205" s="190">
        <v>18030</v>
      </c>
      <c r="D205" s="190"/>
      <c r="E205" s="309">
        <f t="shared" si="8"/>
        <v>18030</v>
      </c>
      <c r="G205" s="9"/>
      <c r="H205" s="9"/>
      <c r="I205" s="9"/>
      <c r="J205"/>
      <c r="K205"/>
    </row>
    <row r="206" spans="1:11" ht="12.75">
      <c r="A206" s="142">
        <v>10</v>
      </c>
      <c r="B206" s="147" t="s">
        <v>427</v>
      </c>
      <c r="C206" s="190"/>
      <c r="D206" s="190"/>
      <c r="E206" s="309">
        <f t="shared" si="8"/>
        <v>0</v>
      </c>
      <c r="G206" s="9"/>
      <c r="H206" s="9"/>
      <c r="I206" s="9"/>
      <c r="J206"/>
      <c r="K206"/>
    </row>
    <row r="207" spans="1:11" ht="12.75">
      <c r="A207" s="142">
        <v>11</v>
      </c>
      <c r="B207" s="147" t="s">
        <v>428</v>
      </c>
      <c r="C207" s="190"/>
      <c r="D207" s="190"/>
      <c r="E207" s="309">
        <f t="shared" si="8"/>
        <v>0</v>
      </c>
      <c r="G207" s="9"/>
      <c r="H207" s="9"/>
      <c r="I207" s="9"/>
      <c r="J207"/>
      <c r="K207"/>
    </row>
    <row r="208" spans="1:11" ht="12.75">
      <c r="A208" s="142">
        <v>12</v>
      </c>
      <c r="B208" s="147" t="s">
        <v>429</v>
      </c>
      <c r="C208" s="190"/>
      <c r="D208" s="190"/>
      <c r="E208" s="309">
        <f t="shared" si="8"/>
        <v>0</v>
      </c>
      <c r="G208" s="9"/>
      <c r="H208" s="9"/>
      <c r="I208" s="9"/>
      <c r="J208"/>
      <c r="K208"/>
    </row>
    <row r="209" spans="1:11" ht="12.75">
      <c r="A209" s="142">
        <v>13</v>
      </c>
      <c r="B209" s="147" t="s">
        <v>430</v>
      </c>
      <c r="C209" s="190"/>
      <c r="D209" s="190"/>
      <c r="E209" s="309">
        <f t="shared" si="8"/>
        <v>0</v>
      </c>
      <c r="G209" s="9"/>
      <c r="H209" s="9"/>
      <c r="I209" s="9"/>
      <c r="J209"/>
      <c r="K209"/>
    </row>
    <row r="210" spans="1:11" ht="12.75">
      <c r="A210" s="142">
        <v>14</v>
      </c>
      <c r="B210" s="147" t="s">
        <v>431</v>
      </c>
      <c r="C210" s="190"/>
      <c r="D210" s="190">
        <v>5000</v>
      </c>
      <c r="E210" s="309">
        <f t="shared" si="8"/>
        <v>5000</v>
      </c>
      <c r="G210" s="9"/>
      <c r="H210" s="9"/>
      <c r="I210" s="9"/>
      <c r="J210"/>
      <c r="K210"/>
    </row>
    <row r="211" spans="1:11" ht="12.75">
      <c r="A211" s="142">
        <v>15</v>
      </c>
      <c r="B211" s="147" t="s">
        <v>432</v>
      </c>
      <c r="C211" s="190"/>
      <c r="D211" s="190"/>
      <c r="E211" s="309">
        <f t="shared" si="8"/>
        <v>0</v>
      </c>
      <c r="G211" s="9"/>
      <c r="H211" s="9"/>
      <c r="I211" s="9"/>
      <c r="J211"/>
      <c r="K211"/>
    </row>
    <row r="212" spans="1:11" ht="12.75">
      <c r="A212" s="142">
        <v>16</v>
      </c>
      <c r="B212" s="147" t="s">
        <v>433</v>
      </c>
      <c r="C212" s="190"/>
      <c r="D212" s="190"/>
      <c r="E212" s="309">
        <f t="shared" si="8"/>
        <v>0</v>
      </c>
      <c r="G212" s="9"/>
      <c r="H212" s="9"/>
      <c r="I212" s="9"/>
      <c r="J212"/>
      <c r="K212"/>
    </row>
    <row r="213" spans="1:11" ht="12.75">
      <c r="A213" s="142">
        <v>17</v>
      </c>
      <c r="B213" s="147" t="s">
        <v>434</v>
      </c>
      <c r="C213" s="190"/>
      <c r="D213" s="190"/>
      <c r="E213" s="309">
        <f t="shared" si="8"/>
        <v>0</v>
      </c>
      <c r="G213" s="9"/>
      <c r="H213" s="9"/>
      <c r="I213" s="9"/>
      <c r="J213"/>
      <c r="K213"/>
    </row>
    <row r="214" spans="1:11" ht="12.75">
      <c r="A214" s="142">
        <v>18</v>
      </c>
      <c r="B214" s="147" t="s">
        <v>435</v>
      </c>
      <c r="C214" s="190"/>
      <c r="D214" s="190"/>
      <c r="E214" s="309">
        <f t="shared" si="8"/>
        <v>0</v>
      </c>
      <c r="G214" s="9"/>
      <c r="H214" s="9"/>
      <c r="I214" s="9"/>
      <c r="J214"/>
      <c r="K214"/>
    </row>
    <row r="215" spans="1:11" ht="12.75">
      <c r="A215" s="142">
        <v>19</v>
      </c>
      <c r="B215" s="147" t="s">
        <v>436</v>
      </c>
      <c r="C215" s="190"/>
      <c r="D215" s="190"/>
      <c r="E215" s="309">
        <f t="shared" si="8"/>
        <v>0</v>
      </c>
      <c r="G215" s="9"/>
      <c r="H215" s="9"/>
      <c r="I215" s="9"/>
      <c r="J215"/>
      <c r="K215"/>
    </row>
    <row r="216" spans="1:11" ht="12.75">
      <c r="A216" s="142">
        <v>20</v>
      </c>
      <c r="B216" s="147" t="s">
        <v>437</v>
      </c>
      <c r="C216" s="190">
        <v>9660</v>
      </c>
      <c r="D216" s="190">
        <v>25000</v>
      </c>
      <c r="E216" s="309">
        <f t="shared" si="8"/>
        <v>34660</v>
      </c>
      <c r="G216" s="9"/>
      <c r="H216" s="9"/>
      <c r="I216" s="9"/>
      <c r="J216"/>
      <c r="K216"/>
    </row>
    <row r="217" spans="1:11" ht="12.75">
      <c r="A217" s="142">
        <v>21</v>
      </c>
      <c r="B217" s="147" t="s">
        <v>438</v>
      </c>
      <c r="C217" s="190"/>
      <c r="D217" s="190"/>
      <c r="E217" s="309">
        <f t="shared" si="8"/>
        <v>0</v>
      </c>
      <c r="G217" s="9"/>
      <c r="H217" s="9"/>
      <c r="I217" s="9"/>
      <c r="J217"/>
      <c r="K217"/>
    </row>
    <row r="218" spans="1:11" ht="12.75">
      <c r="A218" s="142" t="s">
        <v>801</v>
      </c>
      <c r="B218" s="147" t="s">
        <v>802</v>
      </c>
      <c r="C218" s="190">
        <v>186700</v>
      </c>
      <c r="D218" s="190"/>
      <c r="E218" s="309">
        <f t="shared" si="8"/>
        <v>186700</v>
      </c>
      <c r="G218" s="9"/>
      <c r="H218" s="9"/>
      <c r="I218" s="9"/>
      <c r="J218"/>
      <c r="K218"/>
    </row>
    <row r="219" spans="1:11" ht="12.75">
      <c r="A219" s="307"/>
      <c r="B219" s="308" t="s">
        <v>182</v>
      </c>
      <c r="C219" s="309">
        <f>SUM(C197:C218)</f>
        <v>438890</v>
      </c>
      <c r="D219" s="309">
        <f>SUM(D197:D218)</f>
        <v>32300</v>
      </c>
      <c r="E219" s="309">
        <f>SUM(E197:E218)</f>
        <v>471190</v>
      </c>
      <c r="F219" s="48"/>
      <c r="G219" s="378"/>
      <c r="H219" s="378"/>
      <c r="I219" s="9"/>
      <c r="J219"/>
      <c r="K219"/>
    </row>
    <row r="220" spans="8:10" ht="12.75">
      <c r="H220" s="9"/>
      <c r="I220" s="9"/>
      <c r="J220" s="9"/>
    </row>
    <row r="221" spans="1:10" ht="12.75">
      <c r="A221" s="43" t="str">
        <f>+A165</f>
        <v>Ordenanza N° 5677/08</v>
      </c>
      <c r="H221" s="9"/>
      <c r="I221" s="9"/>
      <c r="J221" s="9"/>
    </row>
    <row r="222" spans="1:7" ht="12.75">
      <c r="A222" s="500" t="s">
        <v>328</v>
      </c>
      <c r="B222" s="500"/>
      <c r="C222" s="500"/>
      <c r="D222" s="500"/>
      <c r="E222" s="500"/>
      <c r="F222" s="500"/>
      <c r="G222" s="14"/>
    </row>
    <row r="223" spans="1:2" ht="12.75">
      <c r="A223" s="28" t="str">
        <f>+A167</f>
        <v>Juris.:</v>
      </c>
      <c r="B223" s="14" t="s">
        <v>335</v>
      </c>
    </row>
    <row r="224" spans="1:2" ht="12.75">
      <c r="A224" s="28" t="s">
        <v>572</v>
      </c>
      <c r="B224" s="14"/>
    </row>
    <row r="226" spans="1:11" ht="12.75">
      <c r="A226" s="310" t="s">
        <v>167</v>
      </c>
      <c r="B226" s="310" t="s">
        <v>576</v>
      </c>
      <c r="C226" s="310" t="s">
        <v>571</v>
      </c>
      <c r="D226" s="310" t="s">
        <v>570</v>
      </c>
      <c r="E226" s="516" t="s">
        <v>182</v>
      </c>
      <c r="F226" s="45"/>
      <c r="G226" s="286"/>
      <c r="H226" s="46"/>
      <c r="J226"/>
      <c r="K226"/>
    </row>
    <row r="227" spans="1:11" ht="12.75">
      <c r="A227" s="310"/>
      <c r="B227" s="310"/>
      <c r="C227" s="310" t="s">
        <v>336</v>
      </c>
      <c r="D227" s="310"/>
      <c r="E227" s="516"/>
      <c r="F227" s="45"/>
      <c r="G227" s="285"/>
      <c r="H227" s="47"/>
      <c r="J227"/>
      <c r="K227"/>
    </row>
    <row r="228" spans="1:11" ht="12.75">
      <c r="A228" s="45" t="s">
        <v>562</v>
      </c>
      <c r="G228" s="9"/>
      <c r="J228"/>
      <c r="K228"/>
    </row>
    <row r="229" spans="1:11" ht="12.75">
      <c r="A229" s="142">
        <v>1</v>
      </c>
      <c r="B229" s="147" t="s">
        <v>439</v>
      </c>
      <c r="C229" s="190"/>
      <c r="D229" s="190">
        <v>8620</v>
      </c>
      <c r="E229" s="309">
        <f aca="true" t="shared" si="9" ref="E229:E239">SUM(C229:D229)</f>
        <v>8620</v>
      </c>
      <c r="G229" s="9"/>
      <c r="J229"/>
      <c r="K229"/>
    </row>
    <row r="230" spans="1:11" ht="12.75">
      <c r="A230" s="142">
        <v>2</v>
      </c>
      <c r="B230" s="147" t="s">
        <v>440</v>
      </c>
      <c r="C230" s="190"/>
      <c r="D230" s="190"/>
      <c r="E230" s="309">
        <f t="shared" si="9"/>
        <v>0</v>
      </c>
      <c r="G230" s="9"/>
      <c r="J230"/>
      <c r="K230"/>
    </row>
    <row r="231" spans="1:11" ht="12.75">
      <c r="A231" s="142">
        <v>3</v>
      </c>
      <c r="B231" s="147" t="s">
        <v>441</v>
      </c>
      <c r="C231" s="190"/>
      <c r="D231" s="190"/>
      <c r="E231" s="309">
        <f t="shared" si="9"/>
        <v>0</v>
      </c>
      <c r="G231" s="9"/>
      <c r="J231"/>
      <c r="K231"/>
    </row>
    <row r="232" spans="1:11" ht="12.75">
      <c r="A232" s="142">
        <v>4</v>
      </c>
      <c r="B232" s="147" t="s">
        <v>442</v>
      </c>
      <c r="C232" s="190"/>
      <c r="D232" s="190">
        <v>5750</v>
      </c>
      <c r="E232" s="309">
        <f t="shared" si="9"/>
        <v>5750</v>
      </c>
      <c r="G232" s="9"/>
      <c r="J232"/>
      <c r="K232"/>
    </row>
    <row r="233" spans="1:11" ht="12.75">
      <c r="A233" s="142">
        <v>5</v>
      </c>
      <c r="B233" s="147" t="s">
        <v>443</v>
      </c>
      <c r="C233" s="190">
        <v>5750</v>
      </c>
      <c r="D233" s="190"/>
      <c r="E233" s="309">
        <f t="shared" si="9"/>
        <v>5750</v>
      </c>
      <c r="G233" s="9"/>
      <c r="J233"/>
      <c r="K233"/>
    </row>
    <row r="234" spans="1:11" ht="12.75">
      <c r="A234" s="142">
        <v>6</v>
      </c>
      <c r="B234" s="147" t="s">
        <v>444</v>
      </c>
      <c r="C234" s="190">
        <v>4600</v>
      </c>
      <c r="D234" s="190">
        <v>2870</v>
      </c>
      <c r="E234" s="309">
        <f t="shared" si="9"/>
        <v>7470</v>
      </c>
      <c r="G234" s="9"/>
      <c r="J234"/>
      <c r="K234"/>
    </row>
    <row r="235" spans="1:11" ht="12.75">
      <c r="A235" s="142">
        <v>7</v>
      </c>
      <c r="B235" s="147" t="s">
        <v>452</v>
      </c>
      <c r="C235" s="190"/>
      <c r="D235" s="190"/>
      <c r="E235" s="309">
        <f t="shared" si="9"/>
        <v>0</v>
      </c>
      <c r="G235" s="9"/>
      <c r="J235"/>
      <c r="K235"/>
    </row>
    <row r="236" spans="1:11" ht="12.75">
      <c r="A236" s="142">
        <v>8</v>
      </c>
      <c r="B236" s="147" t="s">
        <v>453</v>
      </c>
      <c r="C236" s="190"/>
      <c r="D236" s="190">
        <v>1720</v>
      </c>
      <c r="E236" s="309">
        <f t="shared" si="9"/>
        <v>1720</v>
      </c>
      <c r="G236" s="9"/>
      <c r="J236"/>
      <c r="K236"/>
    </row>
    <row r="237" spans="1:11" ht="12.75">
      <c r="A237" s="142">
        <v>9</v>
      </c>
      <c r="B237" s="147" t="s">
        <v>456</v>
      </c>
      <c r="C237" s="190"/>
      <c r="D237" s="190"/>
      <c r="E237" s="309">
        <f t="shared" si="9"/>
        <v>0</v>
      </c>
      <c r="G237" s="9"/>
      <c r="J237"/>
      <c r="K237"/>
    </row>
    <row r="238" spans="1:11" ht="12.75">
      <c r="A238" s="142">
        <v>10</v>
      </c>
      <c r="B238" s="147" t="s">
        <v>454</v>
      </c>
      <c r="C238" s="190"/>
      <c r="D238" s="190"/>
      <c r="E238" s="309">
        <f t="shared" si="9"/>
        <v>0</v>
      </c>
      <c r="G238" s="9"/>
      <c r="J238"/>
      <c r="K238"/>
    </row>
    <row r="239" spans="1:11" ht="12.75">
      <c r="A239" s="142" t="s">
        <v>470</v>
      </c>
      <c r="B239" s="147" t="s">
        <v>297</v>
      </c>
      <c r="C239" s="190"/>
      <c r="D239" s="190">
        <v>2300</v>
      </c>
      <c r="E239" s="309">
        <f t="shared" si="9"/>
        <v>2300</v>
      </c>
      <c r="G239" s="9"/>
      <c r="J239"/>
      <c r="K239"/>
    </row>
    <row r="240" spans="1:11" ht="12.75">
      <c r="A240" s="307"/>
      <c r="B240" s="308" t="s">
        <v>182</v>
      </c>
      <c r="C240" s="309">
        <f>SUM(C229:C239)</f>
        <v>10350</v>
      </c>
      <c r="D240" s="309">
        <f>SUM(D229:D239)</f>
        <v>21260</v>
      </c>
      <c r="E240" s="309">
        <f>SUM(E229:E239)</f>
        <v>31610</v>
      </c>
      <c r="F240" s="48"/>
      <c r="G240" s="48"/>
      <c r="H240" s="46"/>
      <c r="J240"/>
      <c r="K240"/>
    </row>
    <row r="242" ht="12.75">
      <c r="A242" s="43" t="str">
        <f>+A100</f>
        <v>Ordenanza N° 5677/08</v>
      </c>
    </row>
    <row r="243" spans="1:11" ht="12.75">
      <c r="A243" s="500" t="s">
        <v>328</v>
      </c>
      <c r="B243" s="500"/>
      <c r="C243" s="500"/>
      <c r="D243" s="500"/>
      <c r="E243" s="14"/>
      <c r="F243" s="14"/>
      <c r="G243" s="14"/>
      <c r="H243" s="49"/>
      <c r="I243" s="49"/>
      <c r="J243" s="49"/>
      <c r="K243" s="49"/>
    </row>
    <row r="244" spans="1:2" ht="12.75">
      <c r="A244" s="49" t="str">
        <f>+A102</f>
        <v>Juris.:</v>
      </c>
      <c r="B244" s="49" t="s">
        <v>737</v>
      </c>
    </row>
    <row r="245" spans="1:2" ht="12.75">
      <c r="A245" s="28" t="s">
        <v>572</v>
      </c>
      <c r="B245" s="14"/>
    </row>
    <row r="247" spans="1:11" ht="12.75">
      <c r="A247" s="310" t="s">
        <v>167</v>
      </c>
      <c r="B247" s="308" t="s">
        <v>555</v>
      </c>
      <c r="C247" s="310" t="s">
        <v>574</v>
      </c>
      <c r="D247" s="516" t="s">
        <v>182</v>
      </c>
      <c r="E247"/>
      <c r="F247"/>
      <c r="G247"/>
      <c r="H247"/>
      <c r="I247"/>
      <c r="J247"/>
      <c r="K247"/>
    </row>
    <row r="248" spans="1:11" ht="12.75">
      <c r="A248" s="310"/>
      <c r="B248" s="311"/>
      <c r="C248" s="310" t="s">
        <v>575</v>
      </c>
      <c r="D248" s="516"/>
      <c r="E248"/>
      <c r="F248" s="286"/>
      <c r="G248"/>
      <c r="H248"/>
      <c r="I248"/>
      <c r="J248"/>
      <c r="K248"/>
    </row>
    <row r="249" spans="1:11" ht="12.75">
      <c r="A249" s="45" t="s">
        <v>554</v>
      </c>
      <c r="E249"/>
      <c r="F249" s="285"/>
      <c r="G249"/>
      <c r="H249"/>
      <c r="I249"/>
      <c r="J249"/>
      <c r="K249"/>
    </row>
    <row r="250" spans="1:11" ht="12.75">
      <c r="A250" s="144" t="s">
        <v>210</v>
      </c>
      <c r="B250" s="147" t="s">
        <v>211</v>
      </c>
      <c r="C250" s="190">
        <v>506850</v>
      </c>
      <c r="D250" s="309">
        <f aca="true" t="shared" si="10" ref="D250:D263">SUM(C250:C250)</f>
        <v>506850</v>
      </c>
      <c r="E250"/>
      <c r="F250" s="9"/>
      <c r="G250"/>
      <c r="H250"/>
      <c r="I250"/>
      <c r="J250"/>
      <c r="K250"/>
    </row>
    <row r="251" spans="1:11" ht="12.75">
      <c r="A251" s="144" t="s">
        <v>212</v>
      </c>
      <c r="B251" s="147" t="s">
        <v>213</v>
      </c>
      <c r="C251" s="190">
        <v>176080</v>
      </c>
      <c r="D251" s="309">
        <f t="shared" si="10"/>
        <v>176080</v>
      </c>
      <c r="E251"/>
      <c r="F251" s="9"/>
      <c r="G251"/>
      <c r="H251"/>
      <c r="I251"/>
      <c r="J251"/>
      <c r="K251"/>
    </row>
    <row r="252" spans="1:11" ht="12.75">
      <c r="A252" s="144" t="s">
        <v>214</v>
      </c>
      <c r="B252" s="147" t="s">
        <v>285</v>
      </c>
      <c r="C252" s="190">
        <v>0</v>
      </c>
      <c r="D252" s="309">
        <f t="shared" si="10"/>
        <v>0</v>
      </c>
      <c r="E252"/>
      <c r="F252" s="9"/>
      <c r="G252"/>
      <c r="H252"/>
      <c r="I252"/>
      <c r="J252"/>
      <c r="K252"/>
    </row>
    <row r="253" spans="1:11" ht="12.75">
      <c r="A253" s="144" t="s">
        <v>216</v>
      </c>
      <c r="B253" s="147" t="s">
        <v>215</v>
      </c>
      <c r="C253" s="190">
        <v>0</v>
      </c>
      <c r="D253" s="309">
        <f t="shared" si="10"/>
        <v>0</v>
      </c>
      <c r="E253"/>
      <c r="F253" s="9"/>
      <c r="G253"/>
      <c r="H253"/>
      <c r="I253"/>
      <c r="J253"/>
      <c r="K253"/>
    </row>
    <row r="254" spans="1:11" ht="12.75">
      <c r="A254" s="144" t="s">
        <v>217</v>
      </c>
      <c r="B254" s="147" t="s">
        <v>218</v>
      </c>
      <c r="C254" s="190">
        <v>388040</v>
      </c>
      <c r="D254" s="309">
        <f t="shared" si="10"/>
        <v>388040</v>
      </c>
      <c r="E254"/>
      <c r="F254" s="9"/>
      <c r="G254"/>
      <c r="H254"/>
      <c r="I254"/>
      <c r="J254"/>
      <c r="K254"/>
    </row>
    <row r="255" spans="1:11" ht="12.75">
      <c r="A255" s="144" t="s">
        <v>219</v>
      </c>
      <c r="B255" s="147" t="s">
        <v>286</v>
      </c>
      <c r="C255" s="190">
        <v>23180</v>
      </c>
      <c r="D255" s="309">
        <f t="shared" si="10"/>
        <v>23180</v>
      </c>
      <c r="E255"/>
      <c r="F255" s="9"/>
      <c r="G255"/>
      <c r="H255"/>
      <c r="I255"/>
      <c r="J255"/>
      <c r="K255"/>
    </row>
    <row r="256" spans="1:11" ht="12.75">
      <c r="A256" s="144" t="s">
        <v>221</v>
      </c>
      <c r="B256" s="147" t="s">
        <v>220</v>
      </c>
      <c r="C256" s="190">
        <v>647980</v>
      </c>
      <c r="D256" s="309">
        <f t="shared" si="10"/>
        <v>647980</v>
      </c>
      <c r="E256"/>
      <c r="F256" s="9"/>
      <c r="G256"/>
      <c r="H256"/>
      <c r="I256"/>
      <c r="J256"/>
      <c r="K256"/>
    </row>
    <row r="257" spans="1:11" ht="12.75">
      <c r="A257" s="144" t="s">
        <v>223</v>
      </c>
      <c r="B257" s="147" t="s">
        <v>222</v>
      </c>
      <c r="C257" s="190">
        <v>58190</v>
      </c>
      <c r="D257" s="309">
        <f t="shared" si="10"/>
        <v>58190</v>
      </c>
      <c r="E257"/>
      <c r="F257" s="9"/>
      <c r="G257"/>
      <c r="H257"/>
      <c r="I257"/>
      <c r="J257"/>
      <c r="K257"/>
    </row>
    <row r="258" spans="1:11" ht="12.75">
      <c r="A258" s="144" t="s">
        <v>224</v>
      </c>
      <c r="B258" s="147" t="s">
        <v>287</v>
      </c>
      <c r="C258" s="190">
        <v>91190</v>
      </c>
      <c r="D258" s="309">
        <f t="shared" si="10"/>
        <v>91190</v>
      </c>
      <c r="E258"/>
      <c r="F258" s="9"/>
      <c r="G258"/>
      <c r="H258"/>
      <c r="I258"/>
      <c r="J258"/>
      <c r="K258"/>
    </row>
    <row r="259" spans="1:11" ht="12.75">
      <c r="A259" s="144" t="s">
        <v>225</v>
      </c>
      <c r="B259" s="147" t="s">
        <v>289</v>
      </c>
      <c r="C259" s="190">
        <v>129400</v>
      </c>
      <c r="D259" s="309">
        <f t="shared" si="10"/>
        <v>129400</v>
      </c>
      <c r="E259"/>
      <c r="F259" s="9"/>
      <c r="G259"/>
      <c r="H259"/>
      <c r="I259"/>
      <c r="J259"/>
      <c r="K259"/>
    </row>
    <row r="260" spans="1:11" ht="12.75">
      <c r="A260" s="144" t="s">
        <v>284</v>
      </c>
      <c r="B260" s="147" t="s">
        <v>290</v>
      </c>
      <c r="C260" s="190">
        <v>286510</v>
      </c>
      <c r="D260" s="309">
        <f t="shared" si="10"/>
        <v>286510</v>
      </c>
      <c r="E260"/>
      <c r="F260" s="9"/>
      <c r="G260"/>
      <c r="H260"/>
      <c r="I260"/>
      <c r="J260"/>
      <c r="K260"/>
    </row>
    <row r="261" spans="1:11" ht="12.75">
      <c r="A261" s="144" t="s">
        <v>288</v>
      </c>
      <c r="B261" s="147" t="s">
        <v>291</v>
      </c>
      <c r="C261" s="190">
        <v>115160</v>
      </c>
      <c r="D261" s="309">
        <f t="shared" si="10"/>
        <v>115160</v>
      </c>
      <c r="E261"/>
      <c r="F261" s="9"/>
      <c r="G261"/>
      <c r="H261"/>
      <c r="I261"/>
      <c r="J261"/>
      <c r="K261"/>
    </row>
    <row r="262" spans="1:11" ht="12.75">
      <c r="A262" s="144" t="s">
        <v>292</v>
      </c>
      <c r="B262" s="147" t="s">
        <v>294</v>
      </c>
      <c r="C262" s="190">
        <v>27170</v>
      </c>
      <c r="D262" s="309">
        <f t="shared" si="10"/>
        <v>27170</v>
      </c>
      <c r="E262"/>
      <c r="F262" s="9"/>
      <c r="G262"/>
      <c r="H262"/>
      <c r="I262"/>
      <c r="J262"/>
      <c r="K262"/>
    </row>
    <row r="263" spans="1:11" ht="12.75">
      <c r="A263" s="144" t="s">
        <v>293</v>
      </c>
      <c r="B263" s="147" t="s">
        <v>295</v>
      </c>
      <c r="C263" s="190">
        <v>0</v>
      </c>
      <c r="D263" s="309">
        <f t="shared" si="10"/>
        <v>0</v>
      </c>
      <c r="E263"/>
      <c r="F263" s="9"/>
      <c r="G263" s="1"/>
      <c r="H263"/>
      <c r="I263"/>
      <c r="J263"/>
      <c r="K263"/>
    </row>
    <row r="264" spans="1:11" ht="12.75">
      <c r="A264" s="307"/>
      <c r="B264" s="308" t="s">
        <v>182</v>
      </c>
      <c r="C264" s="309">
        <f>SUM(C250:C263)</f>
        <v>2449750</v>
      </c>
      <c r="D264" s="309">
        <f>SUM(D250:D263)</f>
        <v>2449750</v>
      </c>
      <c r="E264"/>
      <c r="F264"/>
      <c r="G264"/>
      <c r="H264"/>
      <c r="I264"/>
      <c r="J264"/>
      <c r="K264"/>
    </row>
    <row r="265" spans="9:11" ht="12.75">
      <c r="I265" s="1"/>
      <c r="J265"/>
      <c r="K265"/>
    </row>
    <row r="266" spans="1:11" ht="12.75">
      <c r="A266" s="310" t="s">
        <v>167</v>
      </c>
      <c r="B266" s="308" t="s">
        <v>557</v>
      </c>
      <c r="C266" s="310" t="s">
        <v>574</v>
      </c>
      <c r="D266" s="516" t="s">
        <v>182</v>
      </c>
      <c r="E266"/>
      <c r="F266"/>
      <c r="G266"/>
      <c r="H266"/>
      <c r="I266"/>
      <c r="J266"/>
      <c r="K266"/>
    </row>
    <row r="267" spans="1:11" ht="12.75">
      <c r="A267" s="310"/>
      <c r="B267" s="311"/>
      <c r="C267" s="310" t="s">
        <v>575</v>
      </c>
      <c r="D267" s="516"/>
      <c r="E267"/>
      <c r="F267" s="286"/>
      <c r="G267"/>
      <c r="H267"/>
      <c r="I267"/>
      <c r="J267"/>
      <c r="K267"/>
    </row>
    <row r="268" spans="1:11" ht="12.75">
      <c r="A268" s="45" t="s">
        <v>558</v>
      </c>
      <c r="E268"/>
      <c r="F268" s="285"/>
      <c r="G268"/>
      <c r="H268"/>
      <c r="I268"/>
      <c r="J268"/>
      <c r="K268"/>
    </row>
    <row r="269" spans="1:11" ht="12.75">
      <c r="A269" s="144" t="s">
        <v>210</v>
      </c>
      <c r="B269" s="147" t="s">
        <v>211</v>
      </c>
      <c r="C269" s="190">
        <v>22340</v>
      </c>
      <c r="D269" s="309">
        <f aca="true" t="shared" si="11" ref="D269:D282">SUM(C269:C269)</f>
        <v>22340</v>
      </c>
      <c r="E269"/>
      <c r="F269" s="9"/>
      <c r="G269"/>
      <c r="H269"/>
      <c r="I269"/>
      <c r="J269"/>
      <c r="K269"/>
    </row>
    <row r="270" spans="1:11" ht="12.75">
      <c r="A270" s="144" t="s">
        <v>212</v>
      </c>
      <c r="B270" s="147" t="s">
        <v>213</v>
      </c>
      <c r="C270" s="190">
        <v>1650</v>
      </c>
      <c r="D270" s="309">
        <f t="shared" si="11"/>
        <v>1650</v>
      </c>
      <c r="E270"/>
      <c r="F270" s="9"/>
      <c r="G270"/>
      <c r="H270"/>
      <c r="I270"/>
      <c r="J270"/>
      <c r="K270"/>
    </row>
    <row r="271" spans="1:11" ht="12.75">
      <c r="A271" s="144" t="s">
        <v>214</v>
      </c>
      <c r="B271" s="147" t="s">
        <v>285</v>
      </c>
      <c r="C271" s="190">
        <v>0</v>
      </c>
      <c r="D271" s="309">
        <f t="shared" si="11"/>
        <v>0</v>
      </c>
      <c r="E271"/>
      <c r="F271" s="9"/>
      <c r="G271"/>
      <c r="H271"/>
      <c r="I271"/>
      <c r="J271"/>
      <c r="K271"/>
    </row>
    <row r="272" spans="1:11" ht="12.75">
      <c r="A272" s="144" t="s">
        <v>216</v>
      </c>
      <c r="B272" s="147" t="s">
        <v>215</v>
      </c>
      <c r="C272" s="190">
        <v>0</v>
      </c>
      <c r="D272" s="309">
        <f t="shared" si="11"/>
        <v>0</v>
      </c>
      <c r="E272"/>
      <c r="F272" s="9"/>
      <c r="G272"/>
      <c r="H272"/>
      <c r="I272"/>
      <c r="J272"/>
      <c r="K272"/>
    </row>
    <row r="273" spans="1:11" ht="12.75">
      <c r="A273" s="144" t="s">
        <v>217</v>
      </c>
      <c r="B273" s="147" t="s">
        <v>218</v>
      </c>
      <c r="C273" s="190">
        <v>17540</v>
      </c>
      <c r="D273" s="309">
        <f t="shared" si="11"/>
        <v>17540</v>
      </c>
      <c r="E273"/>
      <c r="F273" s="9"/>
      <c r="G273"/>
      <c r="H273"/>
      <c r="I273"/>
      <c r="J273"/>
      <c r="K273"/>
    </row>
    <row r="274" spans="1:11" ht="12.75">
      <c r="A274" s="144" t="s">
        <v>219</v>
      </c>
      <c r="B274" s="147" t="s">
        <v>286</v>
      </c>
      <c r="C274" s="190">
        <v>0</v>
      </c>
      <c r="D274" s="309">
        <f t="shared" si="11"/>
        <v>0</v>
      </c>
      <c r="E274"/>
      <c r="F274" s="9"/>
      <c r="G274"/>
      <c r="H274"/>
      <c r="I274"/>
      <c r="J274"/>
      <c r="K274"/>
    </row>
    <row r="275" spans="1:11" ht="12.75">
      <c r="A275" s="144" t="s">
        <v>221</v>
      </c>
      <c r="B275" s="147" t="s">
        <v>220</v>
      </c>
      <c r="C275" s="190">
        <v>31410</v>
      </c>
      <c r="D275" s="309">
        <f t="shared" si="11"/>
        <v>31410</v>
      </c>
      <c r="E275"/>
      <c r="F275" s="9"/>
      <c r="G275"/>
      <c r="H275"/>
      <c r="I275"/>
      <c r="J275"/>
      <c r="K275"/>
    </row>
    <row r="276" spans="1:11" ht="12.75">
      <c r="A276" s="144" t="s">
        <v>223</v>
      </c>
      <c r="B276" s="147" t="s">
        <v>222</v>
      </c>
      <c r="C276" s="190">
        <v>7030</v>
      </c>
      <c r="D276" s="309">
        <f t="shared" si="11"/>
        <v>7030</v>
      </c>
      <c r="E276"/>
      <c r="F276" s="9"/>
      <c r="G276"/>
      <c r="H276"/>
      <c r="I276"/>
      <c r="J276"/>
      <c r="K276"/>
    </row>
    <row r="277" spans="1:11" ht="12.75">
      <c r="A277" s="144" t="s">
        <v>224</v>
      </c>
      <c r="B277" s="147" t="s">
        <v>287</v>
      </c>
      <c r="C277" s="190">
        <v>3610</v>
      </c>
      <c r="D277" s="309">
        <f t="shared" si="11"/>
        <v>3610</v>
      </c>
      <c r="E277"/>
      <c r="F277" s="9"/>
      <c r="G277"/>
      <c r="H277"/>
      <c r="I277"/>
      <c r="J277"/>
      <c r="K277"/>
    </row>
    <row r="278" spans="1:11" ht="12.75">
      <c r="A278" s="144" t="s">
        <v>225</v>
      </c>
      <c r="B278" s="147" t="s">
        <v>289</v>
      </c>
      <c r="C278" s="190">
        <v>13640</v>
      </c>
      <c r="D278" s="309">
        <f t="shared" si="11"/>
        <v>13640</v>
      </c>
      <c r="E278"/>
      <c r="F278" s="9"/>
      <c r="G278"/>
      <c r="H278"/>
      <c r="I278"/>
      <c r="J278"/>
      <c r="K278"/>
    </row>
    <row r="279" spans="1:11" ht="12.75">
      <c r="A279" s="144" t="s">
        <v>284</v>
      </c>
      <c r="B279" s="147" t="s">
        <v>290</v>
      </c>
      <c r="C279" s="190">
        <v>9790</v>
      </c>
      <c r="D279" s="309">
        <f t="shared" si="11"/>
        <v>9790</v>
      </c>
      <c r="E279"/>
      <c r="F279" s="9"/>
      <c r="G279"/>
      <c r="H279"/>
      <c r="I279"/>
      <c r="J279"/>
      <c r="K279"/>
    </row>
    <row r="280" spans="1:11" ht="12.75">
      <c r="A280" s="144" t="s">
        <v>288</v>
      </c>
      <c r="B280" s="147" t="s">
        <v>291</v>
      </c>
      <c r="C280" s="190">
        <v>5740</v>
      </c>
      <c r="D280" s="309">
        <f t="shared" si="11"/>
        <v>5740</v>
      </c>
      <c r="E280"/>
      <c r="F280" s="9"/>
      <c r="G280"/>
      <c r="H280"/>
      <c r="I280"/>
      <c r="J280"/>
      <c r="K280"/>
    </row>
    <row r="281" spans="1:11" ht="12.75">
      <c r="A281" s="144" t="s">
        <v>292</v>
      </c>
      <c r="B281" s="147" t="s">
        <v>294</v>
      </c>
      <c r="C281" s="190">
        <v>980</v>
      </c>
      <c r="D281" s="309">
        <f t="shared" si="11"/>
        <v>980</v>
      </c>
      <c r="E281"/>
      <c r="F281" s="9"/>
      <c r="G281"/>
      <c r="H281"/>
      <c r="I281"/>
      <c r="J281"/>
      <c r="K281"/>
    </row>
    <row r="282" spans="1:11" ht="12.75">
      <c r="A282" s="144" t="s">
        <v>293</v>
      </c>
      <c r="B282" s="147" t="s">
        <v>295</v>
      </c>
      <c r="C282" s="190">
        <v>0</v>
      </c>
      <c r="D282" s="309">
        <f t="shared" si="11"/>
        <v>0</v>
      </c>
      <c r="E282"/>
      <c r="F282" s="9"/>
      <c r="G282" s="1"/>
      <c r="H282"/>
      <c r="I282"/>
      <c r="J282"/>
      <c r="K282"/>
    </row>
    <row r="283" spans="1:11" ht="12.75">
      <c r="A283" s="307"/>
      <c r="B283" s="308" t="s">
        <v>182</v>
      </c>
      <c r="C283" s="309">
        <f>SUM(C269:C282)</f>
        <v>113730</v>
      </c>
      <c r="D283" s="309">
        <f>SUM(D269:D282)</f>
        <v>113730</v>
      </c>
      <c r="E283" s="1"/>
      <c r="F283" s="9"/>
      <c r="G283"/>
      <c r="H283"/>
      <c r="I283"/>
      <c r="J283"/>
      <c r="K283"/>
    </row>
    <row r="284" spans="1:6" ht="12.75">
      <c r="A284" s="96" t="s">
        <v>44</v>
      </c>
      <c r="F284" s="9"/>
    </row>
    <row r="286" ht="12.75">
      <c r="A286" s="43" t="str">
        <f>+A242</f>
        <v>Ordenanza N° 5677/08</v>
      </c>
    </row>
    <row r="287" spans="1:11" ht="12.75">
      <c r="A287" s="500" t="s">
        <v>328</v>
      </c>
      <c r="B287" s="500"/>
      <c r="C287" s="500"/>
      <c r="D287" s="500"/>
      <c r="E287" s="14"/>
      <c r="F287" s="14"/>
      <c r="G287" s="14"/>
      <c r="H287" s="49"/>
      <c r="I287" s="49"/>
      <c r="J287" s="49"/>
      <c r="K287" s="49"/>
    </row>
    <row r="288" spans="1:2" ht="12.75">
      <c r="A288" s="28" t="str">
        <f>+A244</f>
        <v>Juris.:</v>
      </c>
      <c r="B288" s="49" t="str">
        <f>+B244</f>
        <v>DIRECCION DE INSPECCIÓN GENERAL Y FISCALIZACION</v>
      </c>
    </row>
    <row r="289" spans="1:2" ht="12.75">
      <c r="A289" s="28" t="s">
        <v>572</v>
      </c>
      <c r="B289" s="14"/>
    </row>
    <row r="291" spans="1:11" ht="12.75">
      <c r="A291" s="310" t="s">
        <v>167</v>
      </c>
      <c r="B291" s="308" t="s">
        <v>560</v>
      </c>
      <c r="C291" s="310" t="s">
        <v>574</v>
      </c>
      <c r="D291" s="516" t="s">
        <v>182</v>
      </c>
      <c r="E291"/>
      <c r="F291"/>
      <c r="G291"/>
      <c r="H291"/>
      <c r="I291"/>
      <c r="J291"/>
      <c r="K291"/>
    </row>
    <row r="292" spans="1:11" ht="12.75">
      <c r="A292" s="310"/>
      <c r="B292" s="311"/>
      <c r="C292" s="310" t="s">
        <v>575</v>
      </c>
      <c r="D292" s="516"/>
      <c r="E292"/>
      <c r="F292" s="286"/>
      <c r="G292"/>
      <c r="H292"/>
      <c r="I292"/>
      <c r="J292"/>
      <c r="K292"/>
    </row>
    <row r="293" spans="1:11" ht="12.75">
      <c r="A293" s="45" t="s">
        <v>559</v>
      </c>
      <c r="E293"/>
      <c r="F293" s="285"/>
      <c r="G293"/>
      <c r="H293"/>
      <c r="I293"/>
      <c r="J293"/>
      <c r="K293"/>
    </row>
    <row r="294" spans="1:11" ht="12.75">
      <c r="A294" s="142">
        <v>1</v>
      </c>
      <c r="B294" s="147" t="s">
        <v>399</v>
      </c>
      <c r="C294" s="190">
        <v>4610</v>
      </c>
      <c r="D294" s="309">
        <f aca="true" t="shared" si="12" ref="D294:D312">SUM(C294:C294)</f>
        <v>4610</v>
      </c>
      <c r="E294"/>
      <c r="F294" s="9"/>
      <c r="G294"/>
      <c r="H294"/>
      <c r="I294"/>
      <c r="J294"/>
      <c r="K294"/>
    </row>
    <row r="295" spans="1:11" ht="12.75">
      <c r="A295" s="142">
        <v>2</v>
      </c>
      <c r="B295" s="147" t="s">
        <v>400</v>
      </c>
      <c r="C295" s="190">
        <v>3450</v>
      </c>
      <c r="D295" s="309">
        <f t="shared" si="12"/>
        <v>3450</v>
      </c>
      <c r="E295"/>
      <c r="F295" s="9"/>
      <c r="G295"/>
      <c r="H295"/>
      <c r="I295"/>
      <c r="J295"/>
      <c r="K295"/>
    </row>
    <row r="296" spans="1:11" ht="12.75">
      <c r="A296" s="142">
        <v>3</v>
      </c>
      <c r="B296" s="147" t="s">
        <v>401</v>
      </c>
      <c r="C296" s="190"/>
      <c r="D296" s="309">
        <f t="shared" si="12"/>
        <v>0</v>
      </c>
      <c r="E296"/>
      <c r="F296" s="9"/>
      <c r="G296"/>
      <c r="H296"/>
      <c r="I296"/>
      <c r="J296"/>
      <c r="K296"/>
    </row>
    <row r="297" spans="1:11" ht="12.75">
      <c r="A297" s="142">
        <v>4</v>
      </c>
      <c r="B297" s="147" t="s">
        <v>402</v>
      </c>
      <c r="C297" s="190">
        <v>2630</v>
      </c>
      <c r="D297" s="309">
        <f t="shared" si="12"/>
        <v>2630</v>
      </c>
      <c r="E297"/>
      <c r="F297" s="9"/>
      <c r="G297"/>
      <c r="H297"/>
      <c r="I297"/>
      <c r="J297"/>
      <c r="K297"/>
    </row>
    <row r="298" spans="1:11" ht="12.75">
      <c r="A298" s="142">
        <v>5</v>
      </c>
      <c r="B298" s="147" t="s">
        <v>403</v>
      </c>
      <c r="C298" s="190"/>
      <c r="D298" s="309">
        <f t="shared" si="12"/>
        <v>0</v>
      </c>
      <c r="E298"/>
      <c r="F298" s="9"/>
      <c r="G298"/>
      <c r="H298"/>
      <c r="I298"/>
      <c r="J298"/>
      <c r="K298"/>
    </row>
    <row r="299" spans="1:11" ht="12.75">
      <c r="A299" s="142">
        <v>6</v>
      </c>
      <c r="B299" s="147" t="s">
        <v>404</v>
      </c>
      <c r="C299" s="190"/>
      <c r="D299" s="309">
        <f t="shared" si="12"/>
        <v>0</v>
      </c>
      <c r="E299"/>
      <c r="F299" s="9"/>
      <c r="G299"/>
      <c r="H299"/>
      <c r="I299"/>
      <c r="J299"/>
      <c r="K299"/>
    </row>
    <row r="300" spans="1:11" ht="12.75">
      <c r="A300" s="142">
        <v>7</v>
      </c>
      <c r="B300" s="147" t="s">
        <v>405</v>
      </c>
      <c r="C300" s="190">
        <v>8680</v>
      </c>
      <c r="D300" s="309">
        <f t="shared" si="12"/>
        <v>8680</v>
      </c>
      <c r="E300"/>
      <c r="F300" s="9"/>
      <c r="G300"/>
      <c r="H300"/>
      <c r="I300"/>
      <c r="J300"/>
      <c r="K300"/>
    </row>
    <row r="301" spans="1:11" ht="12.75">
      <c r="A301" s="142">
        <v>8</v>
      </c>
      <c r="B301" s="147" t="s">
        <v>406</v>
      </c>
      <c r="C301" s="190">
        <v>41410</v>
      </c>
      <c r="D301" s="309">
        <f t="shared" si="12"/>
        <v>41410</v>
      </c>
      <c r="E301"/>
      <c r="F301" s="9"/>
      <c r="G301"/>
      <c r="H301"/>
      <c r="I301"/>
      <c r="J301"/>
      <c r="K301"/>
    </row>
    <row r="302" spans="1:11" ht="12.75">
      <c r="A302" s="142">
        <v>9</v>
      </c>
      <c r="B302" s="147" t="s">
        <v>407</v>
      </c>
      <c r="C302" s="190">
        <v>550</v>
      </c>
      <c r="D302" s="309">
        <f t="shared" si="12"/>
        <v>550</v>
      </c>
      <c r="E302"/>
      <c r="F302" s="9"/>
      <c r="G302"/>
      <c r="H302"/>
      <c r="I302"/>
      <c r="J302"/>
      <c r="K302"/>
    </row>
    <row r="303" spans="1:11" ht="12.75">
      <c r="A303" s="142">
        <v>10</v>
      </c>
      <c r="B303" s="147" t="s">
        <v>408</v>
      </c>
      <c r="C303" s="190"/>
      <c r="D303" s="309">
        <f t="shared" si="12"/>
        <v>0</v>
      </c>
      <c r="E303"/>
      <c r="F303" s="9"/>
      <c r="G303"/>
      <c r="H303"/>
      <c r="I303"/>
      <c r="J303"/>
      <c r="K303"/>
    </row>
    <row r="304" spans="1:11" ht="12.75">
      <c r="A304" s="142">
        <v>11</v>
      </c>
      <c r="B304" s="147" t="s">
        <v>409</v>
      </c>
      <c r="C304" s="190">
        <v>4520</v>
      </c>
      <c r="D304" s="309">
        <f t="shared" si="12"/>
        <v>4520</v>
      </c>
      <c r="E304"/>
      <c r="F304" s="9"/>
      <c r="G304"/>
      <c r="H304"/>
      <c r="I304"/>
      <c r="J304"/>
      <c r="K304"/>
    </row>
    <row r="305" spans="1:11" ht="12.75">
      <c r="A305" s="142">
        <v>12</v>
      </c>
      <c r="B305" s="147" t="s">
        <v>410</v>
      </c>
      <c r="C305" s="190"/>
      <c r="D305" s="309">
        <f t="shared" si="12"/>
        <v>0</v>
      </c>
      <c r="E305"/>
      <c r="F305" s="9"/>
      <c r="G305"/>
      <c r="H305"/>
      <c r="I305"/>
      <c r="J305"/>
      <c r="K305"/>
    </row>
    <row r="306" spans="1:11" ht="12.75">
      <c r="A306" s="142">
        <v>13</v>
      </c>
      <c r="B306" s="147" t="s">
        <v>411</v>
      </c>
      <c r="C306" s="190"/>
      <c r="D306" s="309">
        <f t="shared" si="12"/>
        <v>0</v>
      </c>
      <c r="E306"/>
      <c r="F306" s="9"/>
      <c r="G306"/>
      <c r="H306"/>
      <c r="I306"/>
      <c r="J306"/>
      <c r="K306"/>
    </row>
    <row r="307" spans="1:11" ht="12.75">
      <c r="A307" s="142">
        <v>14</v>
      </c>
      <c r="B307" s="147" t="s">
        <v>412</v>
      </c>
      <c r="C307" s="190"/>
      <c r="D307" s="309">
        <f t="shared" si="12"/>
        <v>0</v>
      </c>
      <c r="E307"/>
      <c r="F307" s="9"/>
      <c r="G307"/>
      <c r="H307"/>
      <c r="I307"/>
      <c r="J307"/>
      <c r="K307"/>
    </row>
    <row r="308" spans="1:11" ht="12.75">
      <c r="A308" s="142">
        <v>15</v>
      </c>
      <c r="B308" s="147" t="s">
        <v>413</v>
      </c>
      <c r="C308" s="190">
        <v>16980</v>
      </c>
      <c r="D308" s="309">
        <f t="shared" si="12"/>
        <v>16980</v>
      </c>
      <c r="E308"/>
      <c r="F308" s="9"/>
      <c r="G308"/>
      <c r="H308"/>
      <c r="I308"/>
      <c r="J308"/>
      <c r="K308"/>
    </row>
    <row r="309" spans="1:11" ht="12.75">
      <c r="A309" s="142">
        <v>16</v>
      </c>
      <c r="B309" s="147" t="s">
        <v>414</v>
      </c>
      <c r="C309" s="190"/>
      <c r="D309" s="309">
        <f t="shared" si="12"/>
        <v>0</v>
      </c>
      <c r="E309"/>
      <c r="F309" s="9"/>
      <c r="G309"/>
      <c r="H309"/>
      <c r="I309"/>
      <c r="J309"/>
      <c r="K309"/>
    </row>
    <row r="310" spans="1:11" ht="12.75">
      <c r="A310" s="142">
        <v>17</v>
      </c>
      <c r="B310" s="147" t="s">
        <v>415</v>
      </c>
      <c r="C310" s="190"/>
      <c r="D310" s="309">
        <f t="shared" si="12"/>
        <v>0</v>
      </c>
      <c r="E310"/>
      <c r="F310" s="9"/>
      <c r="G310"/>
      <c r="H310"/>
      <c r="I310"/>
      <c r="J310"/>
      <c r="K310"/>
    </row>
    <row r="311" spans="1:11" ht="12.75">
      <c r="A311" s="142">
        <v>18</v>
      </c>
      <c r="B311" s="147" t="s">
        <v>416</v>
      </c>
      <c r="C311" s="190"/>
      <c r="D311" s="309">
        <f t="shared" si="12"/>
        <v>0</v>
      </c>
      <c r="E311"/>
      <c r="F311" s="9"/>
      <c r="G311"/>
      <c r="H311"/>
      <c r="I311"/>
      <c r="J311"/>
      <c r="K311"/>
    </row>
    <row r="312" spans="1:11" ht="12.75">
      <c r="A312" s="142">
        <v>19</v>
      </c>
      <c r="B312" s="147" t="s">
        <v>417</v>
      </c>
      <c r="C312" s="190"/>
      <c r="D312" s="309">
        <f t="shared" si="12"/>
        <v>0</v>
      </c>
      <c r="E312"/>
      <c r="F312" s="9"/>
      <c r="G312"/>
      <c r="H312"/>
      <c r="I312"/>
      <c r="J312"/>
      <c r="K312"/>
    </row>
    <row r="313" spans="1:11" ht="12.75">
      <c r="A313" s="307"/>
      <c r="B313" s="308" t="s">
        <v>182</v>
      </c>
      <c r="C313" s="309">
        <f>SUM(C294:C312)</f>
        <v>82830</v>
      </c>
      <c r="D313" s="309">
        <f>SUM(D294:D312)</f>
        <v>82830</v>
      </c>
      <c r="E313"/>
      <c r="F313"/>
      <c r="G313"/>
      <c r="H313"/>
      <c r="I313"/>
      <c r="J313"/>
      <c r="K313"/>
    </row>
    <row r="314" spans="9:11" ht="12.75">
      <c r="I314"/>
      <c r="J314"/>
      <c r="K314"/>
    </row>
    <row r="315" spans="1:11" ht="12.75">
      <c r="A315" s="310" t="s">
        <v>167</v>
      </c>
      <c r="B315" s="308" t="s">
        <v>549</v>
      </c>
      <c r="C315" s="310" t="s">
        <v>574</v>
      </c>
      <c r="D315" s="516" t="s">
        <v>182</v>
      </c>
      <c r="E315"/>
      <c r="F315"/>
      <c r="G315"/>
      <c r="H315"/>
      <c r="I315"/>
      <c r="J315"/>
      <c r="K315"/>
    </row>
    <row r="316" spans="1:11" ht="12.75">
      <c r="A316" s="310"/>
      <c r="B316" s="311"/>
      <c r="C316" s="310" t="s">
        <v>575</v>
      </c>
      <c r="D316" s="516"/>
      <c r="E316"/>
      <c r="F316" s="286"/>
      <c r="G316"/>
      <c r="H316"/>
      <c r="I316"/>
      <c r="J316"/>
      <c r="K316"/>
    </row>
    <row r="317" spans="1:11" ht="12.75">
      <c r="A317" s="205" t="s">
        <v>561</v>
      </c>
      <c r="E317"/>
      <c r="F317" s="285"/>
      <c r="G317"/>
      <c r="H317"/>
      <c r="I317"/>
      <c r="J317"/>
      <c r="K317"/>
    </row>
    <row r="318" spans="1:11" ht="12.75">
      <c r="A318" s="142">
        <v>1</v>
      </c>
      <c r="B318" s="147" t="s">
        <v>418</v>
      </c>
      <c r="C318" s="190"/>
      <c r="D318" s="309">
        <f aca="true" t="shared" si="13" ref="D318:D339">SUM(C318:C318)</f>
        <v>0</v>
      </c>
      <c r="E318"/>
      <c r="F318" s="9"/>
      <c r="G318"/>
      <c r="H318"/>
      <c r="I318"/>
      <c r="J318"/>
      <c r="K318"/>
    </row>
    <row r="319" spans="1:11" ht="12.75">
      <c r="A319" s="142">
        <v>2</v>
      </c>
      <c r="B319" s="147" t="s">
        <v>419</v>
      </c>
      <c r="C319" s="190"/>
      <c r="D319" s="309">
        <f t="shared" si="13"/>
        <v>0</v>
      </c>
      <c r="E319"/>
      <c r="F319" s="9"/>
      <c r="G319"/>
      <c r="H319"/>
      <c r="I319"/>
      <c r="J319"/>
      <c r="K319"/>
    </row>
    <row r="320" spans="1:11" ht="12.75">
      <c r="A320" s="142">
        <v>3</v>
      </c>
      <c r="B320" s="147" t="s">
        <v>420</v>
      </c>
      <c r="C320" s="190"/>
      <c r="D320" s="309">
        <f t="shared" si="13"/>
        <v>0</v>
      </c>
      <c r="E320"/>
      <c r="F320" s="9"/>
      <c r="G320"/>
      <c r="H320"/>
      <c r="I320"/>
      <c r="J320"/>
      <c r="K320"/>
    </row>
    <row r="321" spans="1:11" ht="12.75">
      <c r="A321" s="142">
        <v>4</v>
      </c>
      <c r="B321" s="147" t="s">
        <v>421</v>
      </c>
      <c r="C321" s="190"/>
      <c r="D321" s="309">
        <f t="shared" si="13"/>
        <v>0</v>
      </c>
      <c r="E321"/>
      <c r="F321" s="9"/>
      <c r="G321"/>
      <c r="H321"/>
      <c r="I321"/>
      <c r="J321"/>
      <c r="K321"/>
    </row>
    <row r="322" spans="1:11" ht="12.75">
      <c r="A322" s="142">
        <v>5</v>
      </c>
      <c r="B322" s="147" t="s">
        <v>422</v>
      </c>
      <c r="C322" s="190"/>
      <c r="D322" s="309">
        <f t="shared" si="13"/>
        <v>0</v>
      </c>
      <c r="E322"/>
      <c r="F322" s="9"/>
      <c r="G322"/>
      <c r="H322"/>
      <c r="I322"/>
      <c r="J322"/>
      <c r="K322"/>
    </row>
    <row r="323" spans="1:11" ht="12.75">
      <c r="A323" s="142">
        <v>6</v>
      </c>
      <c r="B323" s="147" t="s">
        <v>423</v>
      </c>
      <c r="C323" s="190"/>
      <c r="D323" s="309">
        <f t="shared" si="13"/>
        <v>0</v>
      </c>
      <c r="E323"/>
      <c r="F323" s="9"/>
      <c r="G323"/>
      <c r="H323"/>
      <c r="I323"/>
      <c r="J323"/>
      <c r="K323"/>
    </row>
    <row r="324" spans="1:11" ht="12.75">
      <c r="A324" s="142">
        <v>7</v>
      </c>
      <c r="B324" s="147" t="s">
        <v>424</v>
      </c>
      <c r="C324" s="190">
        <v>45710</v>
      </c>
      <c r="D324" s="309">
        <f t="shared" si="13"/>
        <v>45710</v>
      </c>
      <c r="E324"/>
      <c r="F324" s="9"/>
      <c r="G324"/>
      <c r="H324"/>
      <c r="I324"/>
      <c r="J324"/>
      <c r="K324"/>
    </row>
    <row r="325" spans="1:11" ht="12.75">
      <c r="A325" s="142">
        <v>8</v>
      </c>
      <c r="B325" s="147" t="s">
        <v>425</v>
      </c>
      <c r="C325" s="190"/>
      <c r="D325" s="309">
        <f t="shared" si="13"/>
        <v>0</v>
      </c>
      <c r="E325"/>
      <c r="F325" s="9"/>
      <c r="G325"/>
      <c r="H325"/>
      <c r="I325"/>
      <c r="J325"/>
      <c r="K325"/>
    </row>
    <row r="326" spans="1:11" ht="12.75">
      <c r="A326" s="142">
        <v>9</v>
      </c>
      <c r="B326" s="147" t="s">
        <v>426</v>
      </c>
      <c r="C326" s="190">
        <v>4600</v>
      </c>
      <c r="D326" s="309">
        <f t="shared" si="13"/>
        <v>4600</v>
      </c>
      <c r="E326"/>
      <c r="F326" s="9"/>
      <c r="G326"/>
      <c r="H326"/>
      <c r="I326"/>
      <c r="J326"/>
      <c r="K326"/>
    </row>
    <row r="327" spans="1:11" ht="12.75">
      <c r="A327" s="142">
        <v>10</v>
      </c>
      <c r="B327" s="147" t="s">
        <v>427</v>
      </c>
      <c r="C327" s="190"/>
      <c r="D327" s="309">
        <f t="shared" si="13"/>
        <v>0</v>
      </c>
      <c r="E327"/>
      <c r="F327" s="9"/>
      <c r="G327"/>
      <c r="H327"/>
      <c r="I327"/>
      <c r="J327"/>
      <c r="K327"/>
    </row>
    <row r="328" spans="1:11" ht="12.75">
      <c r="A328" s="142">
        <v>11</v>
      </c>
      <c r="B328" s="147" t="s">
        <v>428</v>
      </c>
      <c r="C328" s="190"/>
      <c r="D328" s="309">
        <f t="shared" si="13"/>
        <v>0</v>
      </c>
      <c r="E328"/>
      <c r="F328" s="9"/>
      <c r="G328"/>
      <c r="H328"/>
      <c r="I328"/>
      <c r="J328"/>
      <c r="K328"/>
    </row>
    <row r="329" spans="1:11" ht="12.75">
      <c r="A329" s="142">
        <v>12</v>
      </c>
      <c r="B329" s="147" t="s">
        <v>429</v>
      </c>
      <c r="C329" s="190"/>
      <c r="D329" s="309">
        <f t="shared" si="13"/>
        <v>0</v>
      </c>
      <c r="E329"/>
      <c r="F329" s="9"/>
      <c r="G329"/>
      <c r="H329"/>
      <c r="I329"/>
      <c r="J329"/>
      <c r="K329"/>
    </row>
    <row r="330" spans="1:11" ht="12.75">
      <c r="A330" s="142">
        <v>13</v>
      </c>
      <c r="B330" s="147" t="s">
        <v>430</v>
      </c>
      <c r="C330" s="190"/>
      <c r="D330" s="309">
        <f t="shared" si="13"/>
        <v>0</v>
      </c>
      <c r="E330"/>
      <c r="F330" s="9"/>
      <c r="G330"/>
      <c r="H330"/>
      <c r="I330"/>
      <c r="J330"/>
      <c r="K330"/>
    </row>
    <row r="331" spans="1:11" ht="12.75">
      <c r="A331" s="142">
        <v>14</v>
      </c>
      <c r="B331" s="147" t="s">
        <v>431</v>
      </c>
      <c r="C331" s="190">
        <v>3270</v>
      </c>
      <c r="D331" s="309">
        <f t="shared" si="13"/>
        <v>3270</v>
      </c>
      <c r="E331"/>
      <c r="F331" s="9"/>
      <c r="G331"/>
      <c r="H331"/>
      <c r="I331"/>
      <c r="J331"/>
      <c r="K331"/>
    </row>
    <row r="332" spans="1:11" ht="12.75">
      <c r="A332" s="142">
        <v>15</v>
      </c>
      <c r="B332" s="147" t="s">
        <v>432</v>
      </c>
      <c r="C332" s="190"/>
      <c r="D332" s="309">
        <f t="shared" si="13"/>
        <v>0</v>
      </c>
      <c r="E332"/>
      <c r="F332" s="9"/>
      <c r="G332"/>
      <c r="H332"/>
      <c r="I332"/>
      <c r="J332"/>
      <c r="K332"/>
    </row>
    <row r="333" spans="1:11" ht="12.75">
      <c r="A333" s="142">
        <v>16</v>
      </c>
      <c r="B333" s="147" t="s">
        <v>433</v>
      </c>
      <c r="C333" s="190"/>
      <c r="D333" s="309">
        <f t="shared" si="13"/>
        <v>0</v>
      </c>
      <c r="E333"/>
      <c r="F333" s="9"/>
      <c r="G333"/>
      <c r="H333"/>
      <c r="I333"/>
      <c r="J333"/>
      <c r="K333"/>
    </row>
    <row r="334" spans="1:11" ht="12.75">
      <c r="A334" s="142">
        <v>17</v>
      </c>
      <c r="B334" s="147" t="s">
        <v>434</v>
      </c>
      <c r="C334" s="190">
        <v>600</v>
      </c>
      <c r="D334" s="309">
        <f t="shared" si="13"/>
        <v>600</v>
      </c>
      <c r="E334"/>
      <c r="F334" s="9"/>
      <c r="G334"/>
      <c r="H334"/>
      <c r="I334"/>
      <c r="J334"/>
      <c r="K334"/>
    </row>
    <row r="335" spans="1:11" ht="12.75">
      <c r="A335" s="142">
        <v>18</v>
      </c>
      <c r="B335" s="147" t="s">
        <v>435</v>
      </c>
      <c r="C335" s="190"/>
      <c r="D335" s="309">
        <f t="shared" si="13"/>
        <v>0</v>
      </c>
      <c r="E335"/>
      <c r="F335" s="9"/>
      <c r="G335"/>
      <c r="H335"/>
      <c r="I335"/>
      <c r="J335"/>
      <c r="K335"/>
    </row>
    <row r="336" spans="1:11" ht="12.75">
      <c r="A336" s="142">
        <v>19</v>
      </c>
      <c r="B336" s="147" t="s">
        <v>436</v>
      </c>
      <c r="C336" s="190"/>
      <c r="D336" s="309">
        <f t="shared" si="13"/>
        <v>0</v>
      </c>
      <c r="E336"/>
      <c r="F336" s="9"/>
      <c r="G336"/>
      <c r="H336"/>
      <c r="I336"/>
      <c r="J336"/>
      <c r="K336"/>
    </row>
    <row r="337" spans="1:11" ht="12.75">
      <c r="A337" s="142">
        <v>20</v>
      </c>
      <c r="B337" s="147" t="s">
        <v>437</v>
      </c>
      <c r="C337" s="190"/>
      <c r="D337" s="309">
        <f t="shared" si="13"/>
        <v>0</v>
      </c>
      <c r="E337"/>
      <c r="F337" s="9"/>
      <c r="G337"/>
      <c r="H337"/>
      <c r="I337"/>
      <c r="J337"/>
      <c r="K337"/>
    </row>
    <row r="338" spans="1:11" ht="12.75">
      <c r="A338" s="142">
        <v>21</v>
      </c>
      <c r="B338" s="147" t="s">
        <v>438</v>
      </c>
      <c r="C338" s="190">
        <v>3490</v>
      </c>
      <c r="D338" s="309">
        <f t="shared" si="13"/>
        <v>3490</v>
      </c>
      <c r="E338"/>
      <c r="F338" s="9"/>
      <c r="G338"/>
      <c r="H338"/>
      <c r="I338"/>
      <c r="J338"/>
      <c r="K338"/>
    </row>
    <row r="339" spans="1:11" ht="12.75">
      <c r="A339" s="142" t="s">
        <v>801</v>
      </c>
      <c r="B339" s="147" t="s">
        <v>802</v>
      </c>
      <c r="C339" s="190">
        <v>63920</v>
      </c>
      <c r="D339" s="309">
        <f t="shared" si="13"/>
        <v>63920</v>
      </c>
      <c r="E339"/>
      <c r="F339" s="9"/>
      <c r="G339"/>
      <c r="H339"/>
      <c r="I339"/>
      <c r="J339"/>
      <c r="K339"/>
    </row>
    <row r="340" spans="1:11" ht="12.75">
      <c r="A340" s="307"/>
      <c r="B340" s="308" t="s">
        <v>182</v>
      </c>
      <c r="C340" s="309">
        <f>SUM(C318:C339)</f>
        <v>121590</v>
      </c>
      <c r="D340" s="309">
        <f>SUM(D318:D339)</f>
        <v>121590</v>
      </c>
      <c r="E340"/>
      <c r="F340"/>
      <c r="G340"/>
      <c r="H340"/>
      <c r="I340"/>
      <c r="J340"/>
      <c r="K340"/>
    </row>
    <row r="342" ht="12.75">
      <c r="A342" s="43" t="str">
        <f>+A286</f>
        <v>Ordenanza N° 5677/08</v>
      </c>
    </row>
    <row r="343" spans="1:11" ht="12.75">
      <c r="A343" s="500" t="s">
        <v>328</v>
      </c>
      <c r="B343" s="500"/>
      <c r="C343" s="500"/>
      <c r="D343" s="500"/>
      <c r="E343" s="14"/>
      <c r="F343" s="14"/>
      <c r="G343" s="14"/>
      <c r="H343" s="49"/>
      <c r="I343" s="49"/>
      <c r="J343" s="49"/>
      <c r="K343" s="49"/>
    </row>
    <row r="344" spans="1:2" ht="12.75">
      <c r="A344" s="28" t="str">
        <f>+A288</f>
        <v>Juris.:</v>
      </c>
      <c r="B344" s="49" t="str">
        <f>+B288</f>
        <v>DIRECCION DE INSPECCIÓN GENERAL Y FISCALIZACION</v>
      </c>
    </row>
    <row r="345" spans="1:2" ht="12.75">
      <c r="A345" s="28" t="s">
        <v>572</v>
      </c>
      <c r="B345" s="14"/>
    </row>
    <row r="347" spans="1:11" ht="12.75">
      <c r="A347" s="310" t="s">
        <v>167</v>
      </c>
      <c r="B347" s="308" t="s">
        <v>576</v>
      </c>
      <c r="C347" s="310" t="s">
        <v>574</v>
      </c>
      <c r="D347" s="516" t="s">
        <v>182</v>
      </c>
      <c r="E347"/>
      <c r="F347"/>
      <c r="G347"/>
      <c r="H347"/>
      <c r="I347"/>
      <c r="J347"/>
      <c r="K347"/>
    </row>
    <row r="348" spans="1:11" ht="12.75">
      <c r="A348" s="310"/>
      <c r="B348" s="311"/>
      <c r="C348" s="310" t="s">
        <v>575</v>
      </c>
      <c r="D348" s="516"/>
      <c r="E348"/>
      <c r="F348" s="286"/>
      <c r="G348"/>
      <c r="H348"/>
      <c r="I348"/>
      <c r="J348"/>
      <c r="K348"/>
    </row>
    <row r="349" spans="1:11" ht="12.75">
      <c r="A349" s="205" t="s">
        <v>562</v>
      </c>
      <c r="E349"/>
      <c r="F349" s="285"/>
      <c r="G349"/>
      <c r="H349"/>
      <c r="I349"/>
      <c r="J349"/>
      <c r="K349"/>
    </row>
    <row r="350" spans="1:11" ht="12.75">
      <c r="A350" s="142">
        <v>1</v>
      </c>
      <c r="B350" s="147" t="s">
        <v>439</v>
      </c>
      <c r="C350" s="190">
        <v>2940</v>
      </c>
      <c r="D350" s="309">
        <f aca="true" t="shared" si="14" ref="D350:D360">SUM(C350:C350)</f>
        <v>2940</v>
      </c>
      <c r="E350"/>
      <c r="F350" s="9"/>
      <c r="G350"/>
      <c r="H350"/>
      <c r="I350"/>
      <c r="J350"/>
      <c r="K350"/>
    </row>
    <row r="351" spans="1:11" ht="12.75">
      <c r="A351" s="142">
        <v>2</v>
      </c>
      <c r="B351" s="147" t="s">
        <v>440</v>
      </c>
      <c r="C351" s="190">
        <v>1500</v>
      </c>
      <c r="D351" s="309">
        <f t="shared" si="14"/>
        <v>1500</v>
      </c>
      <c r="E351"/>
      <c r="F351" s="9"/>
      <c r="G351"/>
      <c r="H351"/>
      <c r="I351"/>
      <c r="J351"/>
      <c r="K351"/>
    </row>
    <row r="352" spans="1:11" ht="12.75">
      <c r="A352" s="142">
        <v>3</v>
      </c>
      <c r="B352" s="147" t="s">
        <v>441</v>
      </c>
      <c r="C352" s="190"/>
      <c r="D352" s="309">
        <f t="shared" si="14"/>
        <v>0</v>
      </c>
      <c r="E352"/>
      <c r="F352" s="9"/>
      <c r="G352"/>
      <c r="H352"/>
      <c r="I352"/>
      <c r="J352"/>
      <c r="K352"/>
    </row>
    <row r="353" spans="1:11" ht="12.75">
      <c r="A353" s="142">
        <v>4</v>
      </c>
      <c r="B353" s="147" t="s">
        <v>442</v>
      </c>
      <c r="C353" s="190">
        <v>4000</v>
      </c>
      <c r="D353" s="309">
        <f t="shared" si="14"/>
        <v>4000</v>
      </c>
      <c r="E353"/>
      <c r="F353" s="9"/>
      <c r="G353"/>
      <c r="H353"/>
      <c r="I353"/>
      <c r="J353"/>
      <c r="K353"/>
    </row>
    <row r="354" spans="1:11" ht="12.75">
      <c r="A354" s="142">
        <v>5</v>
      </c>
      <c r="B354" s="147" t="s">
        <v>443</v>
      </c>
      <c r="C354" s="190"/>
      <c r="D354" s="309">
        <f t="shared" si="14"/>
        <v>0</v>
      </c>
      <c r="E354"/>
      <c r="F354" s="9"/>
      <c r="G354"/>
      <c r="H354"/>
      <c r="I354"/>
      <c r="J354"/>
      <c r="K354"/>
    </row>
    <row r="355" spans="1:11" ht="12.75">
      <c r="A355" s="142">
        <v>6</v>
      </c>
      <c r="B355" s="147" t="s">
        <v>444</v>
      </c>
      <c r="C355" s="190">
        <v>770</v>
      </c>
      <c r="D355" s="309">
        <f t="shared" si="14"/>
        <v>770</v>
      </c>
      <c r="E355"/>
      <c r="F355" s="9"/>
      <c r="G355"/>
      <c r="H355"/>
      <c r="I355"/>
      <c r="J355"/>
      <c r="K355"/>
    </row>
    <row r="356" spans="1:11" ht="12.75">
      <c r="A356" s="142">
        <v>7</v>
      </c>
      <c r="B356" s="147" t="s">
        <v>452</v>
      </c>
      <c r="C356" s="190">
        <v>2150</v>
      </c>
      <c r="D356" s="309">
        <f t="shared" si="14"/>
        <v>2150</v>
      </c>
      <c r="E356"/>
      <c r="F356" s="9"/>
      <c r="G356"/>
      <c r="H356"/>
      <c r="I356"/>
      <c r="J356"/>
      <c r="K356"/>
    </row>
    <row r="357" spans="1:11" ht="12.75">
      <c r="A357" s="142">
        <v>8</v>
      </c>
      <c r="B357" s="147" t="s">
        <v>453</v>
      </c>
      <c r="C357" s="190">
        <v>6960</v>
      </c>
      <c r="D357" s="309">
        <f t="shared" si="14"/>
        <v>6960</v>
      </c>
      <c r="E357"/>
      <c r="F357" s="9"/>
      <c r="G357"/>
      <c r="H357"/>
      <c r="I357"/>
      <c r="J357"/>
      <c r="K357"/>
    </row>
    <row r="358" spans="1:11" ht="12.75">
      <c r="A358" s="142">
        <v>9</v>
      </c>
      <c r="B358" s="147" t="s">
        <v>456</v>
      </c>
      <c r="C358" s="190"/>
      <c r="D358" s="309">
        <f t="shared" si="14"/>
        <v>0</v>
      </c>
      <c r="E358"/>
      <c r="F358" s="9"/>
      <c r="G358"/>
      <c r="H358"/>
      <c r="I358"/>
      <c r="J358"/>
      <c r="K358"/>
    </row>
    <row r="359" spans="1:11" ht="12.75">
      <c r="A359" s="142">
        <v>10</v>
      </c>
      <c r="B359" s="147" t="s">
        <v>454</v>
      </c>
      <c r="C359" s="190">
        <v>4970</v>
      </c>
      <c r="D359" s="309">
        <f t="shared" si="14"/>
        <v>4970</v>
      </c>
      <c r="E359"/>
      <c r="F359" s="9"/>
      <c r="G359"/>
      <c r="H359"/>
      <c r="I359"/>
      <c r="J359"/>
      <c r="K359"/>
    </row>
    <row r="360" spans="1:11" ht="12.75">
      <c r="A360" s="142" t="s">
        <v>470</v>
      </c>
      <c r="B360" s="147" t="s">
        <v>297</v>
      </c>
      <c r="C360" s="190"/>
      <c r="D360" s="309">
        <f t="shared" si="14"/>
        <v>0</v>
      </c>
      <c r="E360"/>
      <c r="F360" s="9"/>
      <c r="G360"/>
      <c r="H360"/>
      <c r="I360"/>
      <c r="J360"/>
      <c r="K360"/>
    </row>
    <row r="361" spans="1:11" ht="12.75">
      <c r="A361" s="307"/>
      <c r="B361" s="308" t="s">
        <v>182</v>
      </c>
      <c r="C361" s="309">
        <f>SUM(C350:C360)</f>
        <v>23290</v>
      </c>
      <c r="D361" s="309">
        <f>SUM(D350:D360)</f>
        <v>23290</v>
      </c>
      <c r="E361"/>
      <c r="F361"/>
      <c r="G361"/>
      <c r="H361"/>
      <c r="I361"/>
      <c r="J361"/>
      <c r="K361"/>
    </row>
    <row r="363" ht="12.75">
      <c r="A363" s="43" t="str">
        <f>+A342</f>
        <v>Ordenanza N° 5677/08</v>
      </c>
    </row>
    <row r="364" spans="1:8" ht="12.75">
      <c r="A364" s="500" t="s">
        <v>328</v>
      </c>
      <c r="B364" s="500"/>
      <c r="C364" s="500"/>
      <c r="D364" s="500"/>
      <c r="E364" s="14"/>
      <c r="F364" s="14"/>
      <c r="G364" s="14"/>
      <c r="H364" s="14"/>
    </row>
    <row r="365" spans="1:2" ht="12.75">
      <c r="A365" s="28" t="str">
        <f>+A344</f>
        <v>Juris.:</v>
      </c>
      <c r="B365" s="14" t="s">
        <v>64</v>
      </c>
    </row>
    <row r="366" spans="1:2" ht="12.75">
      <c r="A366" s="28" t="s">
        <v>572</v>
      </c>
      <c r="B366" s="14"/>
    </row>
    <row r="368" spans="1:11" ht="12.75">
      <c r="A368" s="310" t="s">
        <v>167</v>
      </c>
      <c r="B368" s="308" t="s">
        <v>555</v>
      </c>
      <c r="C368" s="310" t="s">
        <v>574</v>
      </c>
      <c r="D368" s="516" t="s">
        <v>182</v>
      </c>
      <c r="H368"/>
      <c r="I368"/>
      <c r="J368"/>
      <c r="K368"/>
    </row>
    <row r="369" spans="1:11" ht="12.75">
      <c r="A369" s="310"/>
      <c r="B369" s="311"/>
      <c r="C369" s="310" t="s">
        <v>577</v>
      </c>
      <c r="D369" s="516"/>
      <c r="F369" s="286"/>
      <c r="H369"/>
      <c r="I369"/>
      <c r="J369"/>
      <c r="K369"/>
    </row>
    <row r="370" spans="1:11" ht="12.75">
      <c r="A370" s="205" t="s">
        <v>554</v>
      </c>
      <c r="F370" s="285"/>
      <c r="K370"/>
    </row>
    <row r="371" spans="1:11" ht="12.75">
      <c r="A371" s="144" t="s">
        <v>210</v>
      </c>
      <c r="B371" s="147" t="s">
        <v>211</v>
      </c>
      <c r="C371" s="190">
        <v>391240</v>
      </c>
      <c r="D371" s="309">
        <f aca="true" t="shared" si="15" ref="D371:D384">SUM(C371:C371)</f>
        <v>391240</v>
      </c>
      <c r="F371" s="9"/>
      <c r="H371"/>
      <c r="I371"/>
      <c r="J371"/>
      <c r="K371"/>
    </row>
    <row r="372" spans="1:11" ht="12.75">
      <c r="A372" s="144" t="s">
        <v>212</v>
      </c>
      <c r="B372" s="147" t="s">
        <v>213</v>
      </c>
      <c r="C372" s="190">
        <v>124740</v>
      </c>
      <c r="D372" s="309">
        <f t="shared" si="15"/>
        <v>124740</v>
      </c>
      <c r="F372" s="9"/>
      <c r="H372"/>
      <c r="I372"/>
      <c r="J372"/>
      <c r="K372"/>
    </row>
    <row r="373" spans="1:11" ht="12.75">
      <c r="A373" s="144" t="s">
        <v>214</v>
      </c>
      <c r="B373" s="147" t="s">
        <v>285</v>
      </c>
      <c r="C373" s="190">
        <v>0</v>
      </c>
      <c r="D373" s="309">
        <f t="shared" si="15"/>
        <v>0</v>
      </c>
      <c r="F373" s="9"/>
      <c r="H373"/>
      <c r="I373"/>
      <c r="J373"/>
      <c r="K373"/>
    </row>
    <row r="374" spans="1:11" ht="12.75">
      <c r="A374" s="144" t="s">
        <v>216</v>
      </c>
      <c r="B374" s="147" t="s">
        <v>215</v>
      </c>
      <c r="C374" s="190">
        <v>71450</v>
      </c>
      <c r="D374" s="309">
        <f t="shared" si="15"/>
        <v>71450</v>
      </c>
      <c r="F374" s="9"/>
      <c r="H374"/>
      <c r="I374"/>
      <c r="J374"/>
      <c r="K374"/>
    </row>
    <row r="375" spans="1:11" ht="12.75">
      <c r="A375" s="144" t="s">
        <v>217</v>
      </c>
      <c r="B375" s="147" t="s">
        <v>218</v>
      </c>
      <c r="C375" s="190">
        <v>221270</v>
      </c>
      <c r="D375" s="309">
        <f t="shared" si="15"/>
        <v>221270</v>
      </c>
      <c r="F375" s="9"/>
      <c r="H375"/>
      <c r="I375"/>
      <c r="J375"/>
      <c r="K375"/>
    </row>
    <row r="376" spans="1:11" ht="12.75">
      <c r="A376" s="144" t="s">
        <v>219</v>
      </c>
      <c r="B376" s="147" t="s">
        <v>286</v>
      </c>
      <c r="C376" s="190">
        <v>5290</v>
      </c>
      <c r="D376" s="309">
        <f t="shared" si="15"/>
        <v>5290</v>
      </c>
      <c r="F376" s="9"/>
      <c r="H376"/>
      <c r="I376"/>
      <c r="J376"/>
      <c r="K376"/>
    </row>
    <row r="377" spans="1:11" ht="12.75">
      <c r="A377" s="144" t="s">
        <v>221</v>
      </c>
      <c r="B377" s="147" t="s">
        <v>220</v>
      </c>
      <c r="C377" s="190">
        <v>465660</v>
      </c>
      <c r="D377" s="309">
        <f t="shared" si="15"/>
        <v>465660</v>
      </c>
      <c r="F377" s="9"/>
      <c r="H377"/>
      <c r="I377"/>
      <c r="J377"/>
      <c r="K377"/>
    </row>
    <row r="378" spans="1:11" ht="12.75">
      <c r="A378" s="144" t="s">
        <v>223</v>
      </c>
      <c r="B378" s="147" t="s">
        <v>222</v>
      </c>
      <c r="C378" s="190">
        <v>58190</v>
      </c>
      <c r="D378" s="309">
        <f t="shared" si="15"/>
        <v>58190</v>
      </c>
      <c r="F378" s="9"/>
      <c r="H378"/>
      <c r="I378"/>
      <c r="J378"/>
      <c r="K378"/>
    </row>
    <row r="379" spans="1:11" ht="12.75">
      <c r="A379" s="144" t="s">
        <v>224</v>
      </c>
      <c r="B379" s="147" t="s">
        <v>287</v>
      </c>
      <c r="C379" s="190">
        <v>75470</v>
      </c>
      <c r="D379" s="309">
        <f t="shared" si="15"/>
        <v>75470</v>
      </c>
      <c r="F379" s="9"/>
      <c r="H379"/>
      <c r="I379"/>
      <c r="J379"/>
      <c r="K379"/>
    </row>
    <row r="380" spans="1:11" ht="12.75">
      <c r="A380" s="144" t="s">
        <v>225</v>
      </c>
      <c r="B380" s="147" t="s">
        <v>289</v>
      </c>
      <c r="C380" s="190">
        <v>73790</v>
      </c>
      <c r="D380" s="309">
        <f t="shared" si="15"/>
        <v>73790</v>
      </c>
      <c r="F380" s="9"/>
      <c r="H380"/>
      <c r="I380"/>
      <c r="J380"/>
      <c r="K380"/>
    </row>
    <row r="381" spans="1:11" ht="12.75">
      <c r="A381" s="144" t="s">
        <v>284</v>
      </c>
      <c r="B381" s="147" t="s">
        <v>290</v>
      </c>
      <c r="C381" s="190">
        <v>148360</v>
      </c>
      <c r="D381" s="309">
        <f t="shared" si="15"/>
        <v>148360</v>
      </c>
      <c r="F381" s="9"/>
      <c r="H381"/>
      <c r="I381"/>
      <c r="J381"/>
      <c r="K381"/>
    </row>
    <row r="382" spans="1:11" ht="12.75">
      <c r="A382" s="144" t="s">
        <v>288</v>
      </c>
      <c r="B382" s="147" t="s">
        <v>291</v>
      </c>
      <c r="C382" s="190">
        <v>76580</v>
      </c>
      <c r="D382" s="309">
        <f t="shared" si="15"/>
        <v>76580</v>
      </c>
      <c r="F382" s="9"/>
      <c r="H382"/>
      <c r="I382"/>
      <c r="J382"/>
      <c r="K382"/>
    </row>
    <row r="383" spans="1:11" ht="12.75">
      <c r="A383" s="144" t="s">
        <v>292</v>
      </c>
      <c r="B383" s="147" t="s">
        <v>294</v>
      </c>
      <c r="C383" s="190">
        <v>13260</v>
      </c>
      <c r="D383" s="309">
        <f t="shared" si="15"/>
        <v>13260</v>
      </c>
      <c r="F383" s="9"/>
      <c r="H383"/>
      <c r="I383"/>
      <c r="J383"/>
      <c r="K383"/>
    </row>
    <row r="384" spans="1:11" ht="12.75">
      <c r="A384" s="144" t="s">
        <v>293</v>
      </c>
      <c r="B384" s="147" t="s">
        <v>295</v>
      </c>
      <c r="C384" s="190"/>
      <c r="D384" s="309">
        <f t="shared" si="15"/>
        <v>0</v>
      </c>
      <c r="F384" s="9"/>
      <c r="H384"/>
      <c r="I384"/>
      <c r="J384"/>
      <c r="K384"/>
    </row>
    <row r="385" spans="1:11" ht="12.75">
      <c r="A385" s="307"/>
      <c r="B385" s="308" t="s">
        <v>182</v>
      </c>
      <c r="C385" s="309">
        <f>SUM(C371:C384)</f>
        <v>1725300</v>
      </c>
      <c r="D385" s="309">
        <f>SUM(D371:D384)</f>
        <v>1725300</v>
      </c>
      <c r="H385"/>
      <c r="I385"/>
      <c r="J385"/>
      <c r="K385"/>
    </row>
    <row r="387" spans="1:11" ht="12.75">
      <c r="A387" s="310" t="s">
        <v>167</v>
      </c>
      <c r="B387" s="308" t="s">
        <v>557</v>
      </c>
      <c r="C387" s="310" t="s">
        <v>574</v>
      </c>
      <c r="D387" s="516" t="s">
        <v>182</v>
      </c>
      <c r="H387"/>
      <c r="I387"/>
      <c r="J387"/>
      <c r="K387"/>
    </row>
    <row r="388" spans="1:11" ht="12.75">
      <c r="A388" s="310"/>
      <c r="B388" s="311"/>
      <c r="C388" s="310" t="s">
        <v>577</v>
      </c>
      <c r="D388" s="516"/>
      <c r="F388" s="286"/>
      <c r="H388"/>
      <c r="I388"/>
      <c r="J388"/>
      <c r="K388"/>
    </row>
    <row r="389" spans="1:11" ht="12.75">
      <c r="A389" s="205" t="s">
        <v>558</v>
      </c>
      <c r="F389" s="285"/>
      <c r="H389"/>
      <c r="I389"/>
      <c r="J389"/>
      <c r="K389"/>
    </row>
    <row r="390" spans="1:11" ht="12.75">
      <c r="A390" s="144" t="s">
        <v>210</v>
      </c>
      <c r="B390" s="147" t="s">
        <v>211</v>
      </c>
      <c r="C390" s="190">
        <v>26810</v>
      </c>
      <c r="D390" s="309">
        <f aca="true" t="shared" si="16" ref="D390:D403">SUM(C390:C390)</f>
        <v>26810</v>
      </c>
      <c r="F390" s="9"/>
      <c r="H390"/>
      <c r="I390"/>
      <c r="J390"/>
      <c r="K390"/>
    </row>
    <row r="391" spans="1:11" ht="12.75">
      <c r="A391" s="144" t="s">
        <v>212</v>
      </c>
      <c r="B391" s="147" t="s">
        <v>213</v>
      </c>
      <c r="C391" s="190">
        <v>3310</v>
      </c>
      <c r="D391" s="309">
        <f t="shared" si="16"/>
        <v>3310</v>
      </c>
      <c r="F391" s="9"/>
      <c r="H391"/>
      <c r="I391"/>
      <c r="J391"/>
      <c r="K391"/>
    </row>
    <row r="392" spans="1:11" ht="12.75">
      <c r="A392" s="144" t="s">
        <v>214</v>
      </c>
      <c r="B392" s="147" t="s">
        <v>285</v>
      </c>
      <c r="C392" s="190">
        <v>0</v>
      </c>
      <c r="D392" s="309">
        <f t="shared" si="16"/>
        <v>0</v>
      </c>
      <c r="F392" s="9"/>
      <c r="H392"/>
      <c r="I392"/>
      <c r="J392"/>
      <c r="K392"/>
    </row>
    <row r="393" spans="1:11" ht="12.75">
      <c r="A393" s="144" t="s">
        <v>216</v>
      </c>
      <c r="B393" s="147" t="s">
        <v>215</v>
      </c>
      <c r="C393" s="190">
        <v>0</v>
      </c>
      <c r="D393" s="309">
        <f t="shared" si="16"/>
        <v>0</v>
      </c>
      <c r="F393" s="9"/>
      <c r="H393"/>
      <c r="I393"/>
      <c r="J393"/>
      <c r="K393"/>
    </row>
    <row r="394" spans="1:11" ht="12.75">
      <c r="A394" s="144" t="s">
        <v>217</v>
      </c>
      <c r="B394" s="147" t="s">
        <v>218</v>
      </c>
      <c r="C394" s="190">
        <v>23060</v>
      </c>
      <c r="D394" s="309">
        <f t="shared" si="16"/>
        <v>23060</v>
      </c>
      <c r="F394" s="9"/>
      <c r="H394"/>
      <c r="I394"/>
      <c r="J394"/>
      <c r="K394"/>
    </row>
    <row r="395" spans="1:11" ht="12.75">
      <c r="A395" s="144" t="s">
        <v>219</v>
      </c>
      <c r="B395" s="147" t="s">
        <v>286</v>
      </c>
      <c r="C395" s="190">
        <v>0</v>
      </c>
      <c r="D395" s="309">
        <f t="shared" si="16"/>
        <v>0</v>
      </c>
      <c r="F395" s="9"/>
      <c r="H395"/>
      <c r="I395"/>
      <c r="J395"/>
      <c r="K395"/>
    </row>
    <row r="396" spans="1:11" ht="12.75">
      <c r="A396" s="144" t="s">
        <v>221</v>
      </c>
      <c r="B396" s="147" t="s">
        <v>220</v>
      </c>
      <c r="C396" s="190">
        <v>37600</v>
      </c>
      <c r="D396" s="309">
        <f t="shared" si="16"/>
        <v>37600</v>
      </c>
      <c r="F396" s="9"/>
      <c r="H396"/>
      <c r="I396"/>
      <c r="J396"/>
      <c r="K396"/>
    </row>
    <row r="397" spans="1:11" ht="12.75">
      <c r="A397" s="144" t="s">
        <v>223</v>
      </c>
      <c r="B397" s="147" t="s">
        <v>222</v>
      </c>
      <c r="C397" s="190">
        <v>2960</v>
      </c>
      <c r="D397" s="309">
        <f t="shared" si="16"/>
        <v>2960</v>
      </c>
      <c r="F397" s="9"/>
      <c r="H397"/>
      <c r="I397"/>
      <c r="J397"/>
      <c r="K397"/>
    </row>
    <row r="398" spans="1:11" ht="12.75">
      <c r="A398" s="144" t="s">
        <v>224</v>
      </c>
      <c r="B398" s="147" t="s">
        <v>287</v>
      </c>
      <c r="C398" s="190">
        <v>0</v>
      </c>
      <c r="D398" s="309">
        <f t="shared" si="16"/>
        <v>0</v>
      </c>
      <c r="F398" s="9"/>
      <c r="H398"/>
      <c r="I398"/>
      <c r="J398"/>
      <c r="K398"/>
    </row>
    <row r="399" spans="1:11" ht="12.75">
      <c r="A399" s="144" t="s">
        <v>225</v>
      </c>
      <c r="B399" s="147" t="s">
        <v>289</v>
      </c>
      <c r="C399" s="190">
        <v>13640</v>
      </c>
      <c r="D399" s="309">
        <f t="shared" si="16"/>
        <v>13640</v>
      </c>
      <c r="F399" s="9"/>
      <c r="H399"/>
      <c r="I399"/>
      <c r="J399"/>
      <c r="K399"/>
    </row>
    <row r="400" spans="1:11" ht="12.75">
      <c r="A400" s="144" t="s">
        <v>284</v>
      </c>
      <c r="B400" s="147" t="s">
        <v>290</v>
      </c>
      <c r="C400" s="190">
        <v>9570</v>
      </c>
      <c r="D400" s="309">
        <f t="shared" si="16"/>
        <v>9570</v>
      </c>
      <c r="F400" s="9"/>
      <c r="H400"/>
      <c r="I400"/>
      <c r="J400"/>
      <c r="K400"/>
    </row>
    <row r="401" spans="1:11" ht="12.75">
      <c r="A401" s="144" t="s">
        <v>288</v>
      </c>
      <c r="B401" s="147" t="s">
        <v>291</v>
      </c>
      <c r="C401" s="190">
        <v>5670</v>
      </c>
      <c r="D401" s="309">
        <f t="shared" si="16"/>
        <v>5670</v>
      </c>
      <c r="F401" s="9"/>
      <c r="H401"/>
      <c r="I401"/>
      <c r="J401"/>
      <c r="K401"/>
    </row>
    <row r="402" spans="1:11" ht="12.75">
      <c r="A402" s="144" t="s">
        <v>292</v>
      </c>
      <c r="B402" s="147" t="s">
        <v>294</v>
      </c>
      <c r="C402" s="190">
        <v>950</v>
      </c>
      <c r="D402" s="309">
        <f t="shared" si="16"/>
        <v>950</v>
      </c>
      <c r="F402" s="9"/>
      <c r="H402"/>
      <c r="I402"/>
      <c r="J402"/>
      <c r="K402"/>
    </row>
    <row r="403" spans="1:11" ht="12.75">
      <c r="A403" s="144" t="s">
        <v>293</v>
      </c>
      <c r="B403" s="147" t="s">
        <v>295</v>
      </c>
      <c r="C403" s="190"/>
      <c r="D403" s="309">
        <f t="shared" si="16"/>
        <v>0</v>
      </c>
      <c r="F403" s="9"/>
      <c r="H403"/>
      <c r="I403"/>
      <c r="J403"/>
      <c r="K403"/>
    </row>
    <row r="404" spans="1:11" ht="12.75">
      <c r="A404" s="307"/>
      <c r="B404" s="308" t="s">
        <v>182</v>
      </c>
      <c r="C404" s="309">
        <f>SUM(C390:C403)</f>
        <v>123570</v>
      </c>
      <c r="D404" s="309">
        <f>SUM(D390:D403)</f>
        <v>123570</v>
      </c>
      <c r="F404" s="9"/>
      <c r="H404"/>
      <c r="I404"/>
      <c r="J404"/>
      <c r="K404"/>
    </row>
    <row r="405" ht="12.75">
      <c r="A405" s="71"/>
    </row>
    <row r="406" ht="12.75">
      <c r="A406" s="71"/>
    </row>
    <row r="407" ht="12.75">
      <c r="A407" s="43" t="str">
        <f>+A363</f>
        <v>Ordenanza N° 5677/08</v>
      </c>
    </row>
    <row r="408" spans="1:8" ht="12.75">
      <c r="A408" s="500" t="s">
        <v>328</v>
      </c>
      <c r="B408" s="500"/>
      <c r="C408" s="500"/>
      <c r="D408" s="500"/>
      <c r="E408" s="14"/>
      <c r="F408" s="14"/>
      <c r="G408" s="14"/>
      <c r="H408" s="14"/>
    </row>
    <row r="409" spans="1:2" ht="12.75">
      <c r="A409" s="28" t="str">
        <f>+A365</f>
        <v>Juris.:</v>
      </c>
      <c r="B409" s="14" t="s">
        <v>64</v>
      </c>
    </row>
    <row r="410" spans="1:2" ht="12.75">
      <c r="A410" s="28" t="s">
        <v>572</v>
      </c>
      <c r="B410" s="14"/>
    </row>
    <row r="412" spans="1:11" ht="12.75">
      <c r="A412" s="310" t="s">
        <v>167</v>
      </c>
      <c r="B412" s="308" t="s">
        <v>560</v>
      </c>
      <c r="C412" s="310" t="s">
        <v>574</v>
      </c>
      <c r="D412" s="516" t="s">
        <v>182</v>
      </c>
      <c r="H412"/>
      <c r="I412"/>
      <c r="J412"/>
      <c r="K412"/>
    </row>
    <row r="413" spans="1:11" ht="12.75">
      <c r="A413" s="310"/>
      <c r="B413" s="311"/>
      <c r="C413" s="310" t="s">
        <v>577</v>
      </c>
      <c r="D413" s="516"/>
      <c r="F413" s="286"/>
      <c r="H413"/>
      <c r="I413"/>
      <c r="J413"/>
      <c r="K413"/>
    </row>
    <row r="414" spans="1:11" ht="12.75">
      <c r="A414" s="205" t="s">
        <v>559</v>
      </c>
      <c r="F414" s="285"/>
      <c r="H414"/>
      <c r="I414"/>
      <c r="J414"/>
      <c r="K414"/>
    </row>
    <row r="415" spans="1:11" ht="12.75">
      <c r="A415" s="142">
        <v>1</v>
      </c>
      <c r="B415" s="147" t="s">
        <v>399</v>
      </c>
      <c r="C415" s="190"/>
      <c r="D415" s="309"/>
      <c r="F415" s="9"/>
      <c r="H415"/>
      <c r="I415"/>
      <c r="J415"/>
      <c r="K415"/>
    </row>
    <row r="416" spans="1:11" ht="12.75">
      <c r="A416" s="142">
        <v>2</v>
      </c>
      <c r="B416" s="147" t="s">
        <v>400</v>
      </c>
      <c r="C416" s="190"/>
      <c r="D416" s="309"/>
      <c r="F416" s="9"/>
      <c r="H416"/>
      <c r="I416"/>
      <c r="J416"/>
      <c r="K416"/>
    </row>
    <row r="417" spans="1:11" ht="12.75">
      <c r="A417" s="142">
        <v>3</v>
      </c>
      <c r="B417" s="147" t="s">
        <v>401</v>
      </c>
      <c r="C417" s="190"/>
      <c r="D417" s="309"/>
      <c r="F417" s="9"/>
      <c r="H417"/>
      <c r="I417"/>
      <c r="J417"/>
      <c r="K417"/>
    </row>
    <row r="418" spans="1:11" ht="12.75">
      <c r="A418" s="142">
        <v>4</v>
      </c>
      <c r="B418" s="147" t="s">
        <v>402</v>
      </c>
      <c r="C418" s="190"/>
      <c r="D418" s="309"/>
      <c r="F418" s="9"/>
      <c r="H418"/>
      <c r="I418"/>
      <c r="J418"/>
      <c r="K418"/>
    </row>
    <row r="419" spans="1:11" ht="12.75">
      <c r="A419" s="142">
        <v>5</v>
      </c>
      <c r="B419" s="147" t="s">
        <v>403</v>
      </c>
      <c r="C419" s="190"/>
      <c r="D419" s="309"/>
      <c r="F419" s="9"/>
      <c r="H419"/>
      <c r="I419"/>
      <c r="J419"/>
      <c r="K419"/>
    </row>
    <row r="420" spans="1:11" ht="12.75">
      <c r="A420" s="142">
        <v>6</v>
      </c>
      <c r="B420" s="147" t="s">
        <v>404</v>
      </c>
      <c r="C420" s="190">
        <v>87680</v>
      </c>
      <c r="D420" s="309"/>
      <c r="F420" s="9"/>
      <c r="H420"/>
      <c r="I420"/>
      <c r="J420"/>
      <c r="K420"/>
    </row>
    <row r="421" spans="1:11" ht="12.75">
      <c r="A421" s="142">
        <v>7</v>
      </c>
      <c r="B421" s="147" t="s">
        <v>405</v>
      </c>
      <c r="C421" s="190"/>
      <c r="D421" s="309"/>
      <c r="F421" s="9"/>
      <c r="H421"/>
      <c r="I421"/>
      <c r="J421"/>
      <c r="K421"/>
    </row>
    <row r="422" spans="1:11" ht="12.75">
      <c r="A422" s="142">
        <v>8</v>
      </c>
      <c r="B422" s="147" t="s">
        <v>406</v>
      </c>
      <c r="C422" s="190"/>
      <c r="D422" s="309"/>
      <c r="F422" s="9"/>
      <c r="H422"/>
      <c r="I422"/>
      <c r="J422"/>
      <c r="K422"/>
    </row>
    <row r="423" spans="1:11" ht="12.75">
      <c r="A423" s="142">
        <v>9</v>
      </c>
      <c r="B423" s="147" t="s">
        <v>407</v>
      </c>
      <c r="C423" s="190"/>
      <c r="D423" s="309"/>
      <c r="F423" s="9"/>
      <c r="H423"/>
      <c r="I423"/>
      <c r="J423"/>
      <c r="K423"/>
    </row>
    <row r="424" spans="1:11" ht="12.75">
      <c r="A424" s="142">
        <v>10</v>
      </c>
      <c r="B424" s="147" t="s">
        <v>408</v>
      </c>
      <c r="C424" s="190"/>
      <c r="D424" s="309"/>
      <c r="F424" s="9"/>
      <c r="H424"/>
      <c r="I424"/>
      <c r="J424"/>
      <c r="K424"/>
    </row>
    <row r="425" spans="1:11" ht="12.75">
      <c r="A425" s="142">
        <v>11</v>
      </c>
      <c r="B425" s="147" t="s">
        <v>409</v>
      </c>
      <c r="C425" s="190"/>
      <c r="D425" s="309"/>
      <c r="F425" s="9"/>
      <c r="H425"/>
      <c r="I425"/>
      <c r="J425"/>
      <c r="K425"/>
    </row>
    <row r="426" spans="1:11" ht="12.75">
      <c r="A426" s="142">
        <v>12</v>
      </c>
      <c r="B426" s="147" t="s">
        <v>410</v>
      </c>
      <c r="C426" s="190"/>
      <c r="D426" s="309"/>
      <c r="F426" s="9"/>
      <c r="H426"/>
      <c r="I426"/>
      <c r="J426"/>
      <c r="K426"/>
    </row>
    <row r="427" spans="1:11" ht="12.75">
      <c r="A427" s="142">
        <v>13</v>
      </c>
      <c r="B427" s="147" t="s">
        <v>411</v>
      </c>
      <c r="C427" s="190"/>
      <c r="D427" s="309"/>
      <c r="F427" s="9"/>
      <c r="H427"/>
      <c r="I427"/>
      <c r="J427"/>
      <c r="K427"/>
    </row>
    <row r="428" spans="1:11" ht="12.75">
      <c r="A428" s="142">
        <v>14</v>
      </c>
      <c r="B428" s="147" t="s">
        <v>412</v>
      </c>
      <c r="C428" s="190"/>
      <c r="D428" s="309"/>
      <c r="F428" s="9"/>
      <c r="H428"/>
      <c r="I428"/>
      <c r="J428"/>
      <c r="K428"/>
    </row>
    <row r="429" spans="1:11" ht="12.75">
      <c r="A429" s="142">
        <v>15</v>
      </c>
      <c r="B429" s="147" t="s">
        <v>413</v>
      </c>
      <c r="C429" s="190"/>
      <c r="D429" s="309"/>
      <c r="F429" s="9"/>
      <c r="H429"/>
      <c r="I429"/>
      <c r="J429"/>
      <c r="K429"/>
    </row>
    <row r="430" spans="1:11" ht="12.75">
      <c r="A430" s="142">
        <v>16</v>
      </c>
      <c r="B430" s="147" t="s">
        <v>414</v>
      </c>
      <c r="C430" s="190"/>
      <c r="D430" s="309"/>
      <c r="F430" s="9"/>
      <c r="H430"/>
      <c r="I430"/>
      <c r="J430"/>
      <c r="K430"/>
    </row>
    <row r="431" spans="1:11" ht="12.75">
      <c r="A431" s="142">
        <v>17</v>
      </c>
      <c r="B431" s="147" t="s">
        <v>415</v>
      </c>
      <c r="C431" s="190"/>
      <c r="D431" s="309"/>
      <c r="F431" s="9"/>
      <c r="H431"/>
      <c r="I431"/>
      <c r="J431"/>
      <c r="K431"/>
    </row>
    <row r="432" spans="1:11" ht="12.75">
      <c r="A432" s="142">
        <v>18</v>
      </c>
      <c r="B432" s="147" t="s">
        <v>416</v>
      </c>
      <c r="C432" s="190"/>
      <c r="D432" s="309"/>
      <c r="F432" s="9"/>
      <c r="H432"/>
      <c r="I432"/>
      <c r="J432"/>
      <c r="K432"/>
    </row>
    <row r="433" spans="1:11" ht="12.75">
      <c r="A433" s="142">
        <v>19</v>
      </c>
      <c r="B433" s="147" t="s">
        <v>417</v>
      </c>
      <c r="C433" s="190"/>
      <c r="D433" s="309"/>
      <c r="F433" s="9"/>
      <c r="H433"/>
      <c r="I433"/>
      <c r="J433"/>
      <c r="K433"/>
    </row>
    <row r="434" spans="1:11" ht="12.75">
      <c r="A434" s="307"/>
      <c r="B434" s="308" t="s">
        <v>182</v>
      </c>
      <c r="C434" s="309">
        <f>SUM(C415:C433)</f>
        <v>87680</v>
      </c>
      <c r="D434" s="309">
        <f>SUM(D415:D433)</f>
        <v>0</v>
      </c>
      <c r="H434"/>
      <c r="I434"/>
      <c r="J434"/>
      <c r="K434"/>
    </row>
    <row r="435" spans="8:11" ht="12.75">
      <c r="H435"/>
      <c r="I435"/>
      <c r="J435"/>
      <c r="K435"/>
    </row>
    <row r="436" spans="1:11" ht="12.75">
      <c r="A436" s="310" t="s">
        <v>167</v>
      </c>
      <c r="B436" s="308" t="s">
        <v>549</v>
      </c>
      <c r="C436" s="310" t="s">
        <v>574</v>
      </c>
      <c r="D436" s="516" t="s">
        <v>182</v>
      </c>
      <c r="H436"/>
      <c r="I436"/>
      <c r="J436"/>
      <c r="K436"/>
    </row>
    <row r="437" spans="1:11" ht="12.75">
      <c r="A437" s="310"/>
      <c r="B437" s="311"/>
      <c r="C437" s="310" t="s">
        <v>577</v>
      </c>
      <c r="D437" s="516"/>
      <c r="F437" s="286"/>
      <c r="H437"/>
      <c r="I437"/>
      <c r="J437"/>
      <c r="K437"/>
    </row>
    <row r="438" spans="1:11" ht="12.75">
      <c r="A438" s="205" t="s">
        <v>561</v>
      </c>
      <c r="F438" s="285"/>
      <c r="H438"/>
      <c r="I438"/>
      <c r="J438"/>
      <c r="K438"/>
    </row>
    <row r="439" spans="1:11" ht="12.75">
      <c r="A439" s="142">
        <v>1</v>
      </c>
      <c r="B439" s="147" t="s">
        <v>418</v>
      </c>
      <c r="C439" s="190"/>
      <c r="D439" s="309">
        <f aca="true" t="shared" si="17" ref="D439:D460">SUM(C439:C439)</f>
        <v>0</v>
      </c>
      <c r="F439" s="9"/>
      <c r="H439"/>
      <c r="I439"/>
      <c r="J439"/>
      <c r="K439"/>
    </row>
    <row r="440" spans="1:11" ht="12.75">
      <c r="A440" s="142">
        <v>2</v>
      </c>
      <c r="B440" s="147" t="s">
        <v>419</v>
      </c>
      <c r="C440" s="190"/>
      <c r="D440" s="309">
        <f t="shared" si="17"/>
        <v>0</v>
      </c>
      <c r="F440" s="9"/>
      <c r="H440"/>
      <c r="I440"/>
      <c r="J440"/>
      <c r="K440"/>
    </row>
    <row r="441" spans="1:11" ht="12.75">
      <c r="A441" s="142">
        <v>3</v>
      </c>
      <c r="B441" s="147" t="s">
        <v>420</v>
      </c>
      <c r="C441" s="190"/>
      <c r="D441" s="309">
        <f t="shared" si="17"/>
        <v>0</v>
      </c>
      <c r="F441" s="9"/>
      <c r="H441"/>
      <c r="I441"/>
      <c r="J441"/>
      <c r="K441"/>
    </row>
    <row r="442" spans="1:11" ht="12.75">
      <c r="A442" s="142">
        <v>4</v>
      </c>
      <c r="B442" s="147" t="s">
        <v>421</v>
      </c>
      <c r="C442" s="190"/>
      <c r="D442" s="309">
        <f t="shared" si="17"/>
        <v>0</v>
      </c>
      <c r="F442" s="9"/>
      <c r="H442"/>
      <c r="I442"/>
      <c r="J442"/>
      <c r="K442"/>
    </row>
    <row r="443" spans="1:11" ht="12.75">
      <c r="A443" s="142">
        <v>5</v>
      </c>
      <c r="B443" s="147" t="s">
        <v>422</v>
      </c>
      <c r="C443" s="190">
        <v>118000</v>
      </c>
      <c r="D443" s="309">
        <f t="shared" si="17"/>
        <v>118000</v>
      </c>
      <c r="F443" s="9"/>
      <c r="H443"/>
      <c r="I443"/>
      <c r="J443"/>
      <c r="K443"/>
    </row>
    <row r="444" spans="1:11" ht="12.75">
      <c r="A444" s="142">
        <v>6</v>
      </c>
      <c r="B444" s="147" t="s">
        <v>423</v>
      </c>
      <c r="C444" s="190"/>
      <c r="D444" s="309">
        <f t="shared" si="17"/>
        <v>0</v>
      </c>
      <c r="F444" s="9"/>
      <c r="H444"/>
      <c r="I444"/>
      <c r="J444"/>
      <c r="K444"/>
    </row>
    <row r="445" spans="1:11" ht="12.75">
      <c r="A445" s="142">
        <v>7</v>
      </c>
      <c r="B445" s="147" t="s">
        <v>424</v>
      </c>
      <c r="C445" s="190"/>
      <c r="D445" s="309">
        <f t="shared" si="17"/>
        <v>0</v>
      </c>
      <c r="F445" s="9"/>
      <c r="H445"/>
      <c r="I445"/>
      <c r="J445"/>
      <c r="K445"/>
    </row>
    <row r="446" spans="1:11" ht="12.75">
      <c r="A446" s="142">
        <v>8</v>
      </c>
      <c r="B446" s="147" t="s">
        <v>425</v>
      </c>
      <c r="C446" s="190"/>
      <c r="D446" s="309">
        <f t="shared" si="17"/>
        <v>0</v>
      </c>
      <c r="F446" s="9"/>
      <c r="H446"/>
      <c r="I446"/>
      <c r="J446"/>
      <c r="K446"/>
    </row>
    <row r="447" spans="1:11" ht="12.75">
      <c r="A447" s="142">
        <v>9</v>
      </c>
      <c r="B447" s="147" t="s">
        <v>426</v>
      </c>
      <c r="C447" s="190"/>
      <c r="D447" s="309">
        <f t="shared" si="17"/>
        <v>0</v>
      </c>
      <c r="F447" s="9"/>
      <c r="H447"/>
      <c r="I447"/>
      <c r="J447"/>
      <c r="K447"/>
    </row>
    <row r="448" spans="1:11" ht="12.75">
      <c r="A448" s="142">
        <v>10</v>
      </c>
      <c r="B448" s="147" t="s">
        <v>427</v>
      </c>
      <c r="C448" s="190"/>
      <c r="D448" s="309">
        <f t="shared" si="17"/>
        <v>0</v>
      </c>
      <c r="F448" s="9"/>
      <c r="H448"/>
      <c r="I448"/>
      <c r="J448"/>
      <c r="K448"/>
    </row>
    <row r="449" spans="1:11" ht="12.75">
      <c r="A449" s="142">
        <v>11</v>
      </c>
      <c r="B449" s="147" t="s">
        <v>428</v>
      </c>
      <c r="C449" s="190"/>
      <c r="D449" s="309">
        <f t="shared" si="17"/>
        <v>0</v>
      </c>
      <c r="F449" s="9"/>
      <c r="H449"/>
      <c r="I449"/>
      <c r="J449"/>
      <c r="K449"/>
    </row>
    <row r="450" spans="1:11" ht="12.75">
      <c r="A450" s="142">
        <v>12</v>
      </c>
      <c r="B450" s="147" t="s">
        <v>429</v>
      </c>
      <c r="C450" s="190"/>
      <c r="D450" s="309">
        <f t="shared" si="17"/>
        <v>0</v>
      </c>
      <c r="F450" s="9"/>
      <c r="H450"/>
      <c r="I450"/>
      <c r="J450"/>
      <c r="K450"/>
    </row>
    <row r="451" spans="1:11" ht="12.75">
      <c r="A451" s="142">
        <v>13</v>
      </c>
      <c r="B451" s="147" t="s">
        <v>430</v>
      </c>
      <c r="C451" s="190"/>
      <c r="D451" s="309">
        <f t="shared" si="17"/>
        <v>0</v>
      </c>
      <c r="F451" s="9"/>
      <c r="H451"/>
      <c r="I451"/>
      <c r="J451"/>
      <c r="K451"/>
    </row>
    <row r="452" spans="1:11" ht="12.75">
      <c r="A452" s="142">
        <v>14</v>
      </c>
      <c r="B452" s="147" t="s">
        <v>431</v>
      </c>
      <c r="C452" s="190"/>
      <c r="D452" s="309">
        <f t="shared" si="17"/>
        <v>0</v>
      </c>
      <c r="F452" s="9"/>
      <c r="H452"/>
      <c r="I452"/>
      <c r="J452"/>
      <c r="K452"/>
    </row>
    <row r="453" spans="1:11" ht="12.75">
      <c r="A453" s="142">
        <v>15</v>
      </c>
      <c r="B453" s="147" t="s">
        <v>432</v>
      </c>
      <c r="C453" s="190"/>
      <c r="D453" s="309">
        <f t="shared" si="17"/>
        <v>0</v>
      </c>
      <c r="F453" s="9"/>
      <c r="H453"/>
      <c r="I453"/>
      <c r="J453"/>
      <c r="K453"/>
    </row>
    <row r="454" spans="1:11" ht="12.75">
      <c r="A454" s="142">
        <v>16</v>
      </c>
      <c r="B454" s="147" t="s">
        <v>433</v>
      </c>
      <c r="C454" s="190"/>
      <c r="D454" s="309">
        <f t="shared" si="17"/>
        <v>0</v>
      </c>
      <c r="F454" s="9"/>
      <c r="H454"/>
      <c r="I454"/>
      <c r="J454"/>
      <c r="K454"/>
    </row>
    <row r="455" spans="1:11" ht="12.75">
      <c r="A455" s="142">
        <v>17</v>
      </c>
      <c r="B455" s="147" t="s">
        <v>434</v>
      </c>
      <c r="C455" s="190"/>
      <c r="D455" s="309">
        <f t="shared" si="17"/>
        <v>0</v>
      </c>
      <c r="F455" s="9"/>
      <c r="H455"/>
      <c r="I455"/>
      <c r="J455"/>
      <c r="K455"/>
    </row>
    <row r="456" spans="1:11" ht="12.75">
      <c r="A456" s="142">
        <v>18</v>
      </c>
      <c r="B456" s="147" t="s">
        <v>435</v>
      </c>
      <c r="C456" s="190"/>
      <c r="D456" s="309">
        <f t="shared" si="17"/>
        <v>0</v>
      </c>
      <c r="F456" s="9"/>
      <c r="H456"/>
      <c r="I456"/>
      <c r="J456"/>
      <c r="K456"/>
    </row>
    <row r="457" spans="1:11" ht="12.75">
      <c r="A457" s="142">
        <v>19</v>
      </c>
      <c r="B457" s="147" t="s">
        <v>436</v>
      </c>
      <c r="C457" s="190"/>
      <c r="D457" s="309">
        <f t="shared" si="17"/>
        <v>0</v>
      </c>
      <c r="F457" s="9"/>
      <c r="H457"/>
      <c r="I457"/>
      <c r="J457"/>
      <c r="K457"/>
    </row>
    <row r="458" spans="1:11" ht="12.75">
      <c r="A458" s="142">
        <v>20</v>
      </c>
      <c r="B458" s="147" t="s">
        <v>437</v>
      </c>
      <c r="C458" s="190"/>
      <c r="D458" s="309">
        <f t="shared" si="17"/>
        <v>0</v>
      </c>
      <c r="F458" s="9"/>
      <c r="H458"/>
      <c r="I458"/>
      <c r="J458"/>
      <c r="K458"/>
    </row>
    <row r="459" spans="1:11" ht="12.75">
      <c r="A459" s="142">
        <v>21</v>
      </c>
      <c r="B459" s="147" t="s">
        <v>438</v>
      </c>
      <c r="C459" s="190">
        <v>289780</v>
      </c>
      <c r="D459" s="309">
        <f t="shared" si="17"/>
        <v>289780</v>
      </c>
      <c r="F459" s="9"/>
      <c r="H459"/>
      <c r="I459"/>
      <c r="J459"/>
      <c r="K459"/>
    </row>
    <row r="460" spans="1:11" ht="12.75">
      <c r="A460" s="142" t="s">
        <v>801</v>
      </c>
      <c r="B460" s="147" t="s">
        <v>811</v>
      </c>
      <c r="C460" s="190">
        <v>174650</v>
      </c>
      <c r="D460" s="309">
        <f t="shared" si="17"/>
        <v>174650</v>
      </c>
      <c r="F460" s="9"/>
      <c r="H460"/>
      <c r="I460"/>
      <c r="J460"/>
      <c r="K460"/>
    </row>
    <row r="461" spans="1:11" ht="12.75">
      <c r="A461" s="307"/>
      <c r="B461" s="308" t="s">
        <v>182</v>
      </c>
      <c r="C461" s="309">
        <f>SUM(C439:C460)</f>
        <v>582430</v>
      </c>
      <c r="D461" s="309">
        <f>SUM(D439:D460)</f>
        <v>582430</v>
      </c>
      <c r="H461"/>
      <c r="I461"/>
      <c r="J461"/>
      <c r="K461"/>
    </row>
    <row r="463" ht="12.75">
      <c r="A463" s="84" t="str">
        <f>+A407</f>
        <v>Ordenanza N° 5677/08</v>
      </c>
    </row>
    <row r="464" spans="1:8" ht="12.75">
      <c r="A464" s="500" t="s">
        <v>328</v>
      </c>
      <c r="B464" s="500"/>
      <c r="C464" s="500"/>
      <c r="D464" s="500"/>
      <c r="E464" s="14"/>
      <c r="F464" s="14"/>
      <c r="G464" s="14"/>
      <c r="H464" s="14"/>
    </row>
    <row r="465" spans="1:2" ht="12.75">
      <c r="A465" s="88" t="s">
        <v>114</v>
      </c>
      <c r="B465" s="14" t="s">
        <v>64</v>
      </c>
    </row>
    <row r="466" spans="1:2" ht="12.75">
      <c r="A466" s="28" t="s">
        <v>572</v>
      </c>
      <c r="B466" s="14"/>
    </row>
    <row r="469" spans="1:11" ht="12.75">
      <c r="A469" s="310" t="s">
        <v>167</v>
      </c>
      <c r="B469" s="308" t="s">
        <v>576</v>
      </c>
      <c r="C469" s="310" t="s">
        <v>574</v>
      </c>
      <c r="D469" s="516" t="s">
        <v>182</v>
      </c>
      <c r="H469"/>
      <c r="I469"/>
      <c r="J469"/>
      <c r="K469"/>
    </row>
    <row r="470" spans="1:11" ht="12.75">
      <c r="A470" s="310"/>
      <c r="B470" s="311"/>
      <c r="C470" s="310" t="s">
        <v>577</v>
      </c>
      <c r="D470" s="516"/>
      <c r="H470"/>
      <c r="I470"/>
      <c r="J470"/>
      <c r="K470"/>
    </row>
    <row r="471" spans="1:11" ht="12.75">
      <c r="A471" s="205" t="s">
        <v>562</v>
      </c>
      <c r="H471"/>
      <c r="I471"/>
      <c r="J471"/>
      <c r="K471"/>
    </row>
    <row r="472" spans="1:11" ht="12.75">
      <c r="A472" s="142">
        <v>1</v>
      </c>
      <c r="B472" s="147" t="s">
        <v>439</v>
      </c>
      <c r="C472" s="190"/>
      <c r="D472" s="309">
        <f aca="true" t="shared" si="18" ref="D472:D482">SUM(C472:C472)</f>
        <v>0</v>
      </c>
      <c r="F472" s="9"/>
      <c r="H472"/>
      <c r="I472"/>
      <c r="J472"/>
      <c r="K472"/>
    </row>
    <row r="473" spans="1:11" ht="12.75">
      <c r="A473" s="142">
        <v>2</v>
      </c>
      <c r="B473" s="147" t="s">
        <v>440</v>
      </c>
      <c r="C473" s="190"/>
      <c r="D473" s="309">
        <f t="shared" si="18"/>
        <v>0</v>
      </c>
      <c r="F473" s="9"/>
      <c r="H473"/>
      <c r="I473"/>
      <c r="J473"/>
      <c r="K473"/>
    </row>
    <row r="474" spans="1:11" ht="12.75">
      <c r="A474" s="142">
        <v>3</v>
      </c>
      <c r="B474" s="147" t="s">
        <v>441</v>
      </c>
      <c r="C474" s="190"/>
      <c r="D474" s="309">
        <f t="shared" si="18"/>
        <v>0</v>
      </c>
      <c r="F474" s="9"/>
      <c r="H474"/>
      <c r="I474"/>
      <c r="J474"/>
      <c r="K474"/>
    </row>
    <row r="475" spans="1:11" ht="12.75">
      <c r="A475" s="142">
        <v>4</v>
      </c>
      <c r="B475" s="147" t="s">
        <v>442</v>
      </c>
      <c r="C475" s="190"/>
      <c r="D475" s="309">
        <f t="shared" si="18"/>
        <v>0</v>
      </c>
      <c r="F475" s="9"/>
      <c r="H475"/>
      <c r="I475"/>
      <c r="J475"/>
      <c r="K475"/>
    </row>
    <row r="476" spans="1:11" ht="12.75">
      <c r="A476" s="142">
        <v>5</v>
      </c>
      <c r="B476" s="147" t="s">
        <v>443</v>
      </c>
      <c r="C476" s="190">
        <v>4650</v>
      </c>
      <c r="D476" s="309">
        <f t="shared" si="18"/>
        <v>4650</v>
      </c>
      <c r="F476" s="9"/>
      <c r="H476"/>
      <c r="I476"/>
      <c r="J476"/>
      <c r="K476"/>
    </row>
    <row r="477" spans="1:11" ht="12.75">
      <c r="A477" s="142">
        <v>6</v>
      </c>
      <c r="B477" s="147" t="s">
        <v>444</v>
      </c>
      <c r="C477" s="190"/>
      <c r="D477" s="309">
        <f t="shared" si="18"/>
        <v>0</v>
      </c>
      <c r="F477" s="9"/>
      <c r="H477"/>
      <c r="I477"/>
      <c r="J477"/>
      <c r="K477"/>
    </row>
    <row r="478" spans="1:11" ht="12.75">
      <c r="A478" s="142">
        <v>7</v>
      </c>
      <c r="B478" s="147" t="s">
        <v>452</v>
      </c>
      <c r="C478" s="190"/>
      <c r="D478" s="309">
        <f t="shared" si="18"/>
        <v>0</v>
      </c>
      <c r="F478" s="9"/>
      <c r="H478"/>
      <c r="I478"/>
      <c r="J478"/>
      <c r="K478"/>
    </row>
    <row r="479" spans="1:11" ht="12.75">
      <c r="A479" s="142">
        <v>8</v>
      </c>
      <c r="B479" s="147" t="s">
        <v>453</v>
      </c>
      <c r="C479" s="190"/>
      <c r="D479" s="309">
        <f t="shared" si="18"/>
        <v>0</v>
      </c>
      <c r="F479" s="9"/>
      <c r="H479"/>
      <c r="I479"/>
      <c r="J479"/>
      <c r="K479"/>
    </row>
    <row r="480" spans="1:11" ht="12.75">
      <c r="A480" s="142">
        <v>9</v>
      </c>
      <c r="B480" s="147" t="s">
        <v>456</v>
      </c>
      <c r="C480" s="190"/>
      <c r="D480" s="309">
        <f t="shared" si="18"/>
        <v>0</v>
      </c>
      <c r="F480" s="9"/>
      <c r="H480"/>
      <c r="I480"/>
      <c r="J480"/>
      <c r="K480"/>
    </row>
    <row r="481" spans="1:11" ht="12.75">
      <c r="A481" s="142">
        <v>10</v>
      </c>
      <c r="B481" s="147" t="s">
        <v>454</v>
      </c>
      <c r="C481" s="190"/>
      <c r="D481" s="309">
        <f t="shared" si="18"/>
        <v>0</v>
      </c>
      <c r="F481" s="9"/>
      <c r="H481"/>
      <c r="I481"/>
      <c r="J481"/>
      <c r="K481"/>
    </row>
    <row r="482" spans="1:11" ht="12.75">
      <c r="A482" s="142" t="s">
        <v>470</v>
      </c>
      <c r="B482" s="147" t="s">
        <v>297</v>
      </c>
      <c r="C482" s="190"/>
      <c r="D482" s="309">
        <f t="shared" si="18"/>
        <v>0</v>
      </c>
      <c r="F482" s="9"/>
      <c r="H482"/>
      <c r="I482"/>
      <c r="J482"/>
      <c r="K482"/>
    </row>
    <row r="483" spans="1:11" ht="12.75">
      <c r="A483" s="307"/>
      <c r="B483" s="308" t="s">
        <v>182</v>
      </c>
      <c r="C483" s="309">
        <f>SUM(C472:C482)</f>
        <v>4650</v>
      </c>
      <c r="D483" s="309">
        <f>SUM(D472:D482)</f>
        <v>4650</v>
      </c>
      <c r="H483"/>
      <c r="I483"/>
      <c r="J483"/>
      <c r="K483"/>
    </row>
    <row r="485" spans="1:4" ht="12.75">
      <c r="A485" s="84" t="str">
        <f>+A407</f>
        <v>Ordenanza N° 5677/08</v>
      </c>
      <c r="B485" s="81"/>
      <c r="C485" s="81"/>
      <c r="D485" s="81"/>
    </row>
    <row r="486" spans="1:6" ht="12.75">
      <c r="A486" s="500" t="s">
        <v>328</v>
      </c>
      <c r="B486" s="500"/>
      <c r="C486" s="500"/>
      <c r="D486" s="500"/>
      <c r="E486" s="14"/>
      <c r="F486" s="14"/>
    </row>
    <row r="487" spans="1:4" ht="12.75">
      <c r="A487" s="88" t="str">
        <f>+A409</f>
        <v>Juris.:</v>
      </c>
      <c r="B487" s="80" t="s">
        <v>579</v>
      </c>
      <c r="C487" s="81"/>
      <c r="D487" s="81"/>
    </row>
    <row r="488" spans="1:2" ht="12.75">
      <c r="A488" s="28" t="s">
        <v>572</v>
      </c>
      <c r="B488" s="14"/>
    </row>
    <row r="489" ht="12.75">
      <c r="L489" s="43"/>
    </row>
    <row r="490" spans="1:11" ht="12.75">
      <c r="A490" s="310" t="s">
        <v>167</v>
      </c>
      <c r="B490" s="308" t="s">
        <v>555</v>
      </c>
      <c r="C490" s="310" t="s">
        <v>574</v>
      </c>
      <c r="D490" s="516" t="s">
        <v>182</v>
      </c>
      <c r="J490"/>
      <c r="K490"/>
    </row>
    <row r="491" spans="1:11" ht="12.75">
      <c r="A491" s="310"/>
      <c r="B491" s="311"/>
      <c r="C491" s="310" t="s">
        <v>578</v>
      </c>
      <c r="D491" s="516"/>
      <c r="F491" s="286"/>
      <c r="J491"/>
      <c r="K491"/>
    </row>
    <row r="492" spans="1:11" ht="12.75">
      <c r="A492" s="205" t="s">
        <v>554</v>
      </c>
      <c r="F492" s="285"/>
      <c r="J492"/>
      <c r="K492"/>
    </row>
    <row r="493" spans="1:11" ht="12.75">
      <c r="A493" s="144" t="s">
        <v>210</v>
      </c>
      <c r="B493" s="147" t="s">
        <v>211</v>
      </c>
      <c r="C493" s="190">
        <v>343350</v>
      </c>
      <c r="D493" s="309">
        <f aca="true" t="shared" si="19" ref="D493:D506">SUM(C493:C493)</f>
        <v>343350</v>
      </c>
      <c r="F493" s="9"/>
      <c r="G493" s="9"/>
      <c r="J493"/>
      <c r="K493"/>
    </row>
    <row r="494" spans="1:11" ht="12.75">
      <c r="A494" s="144" t="s">
        <v>212</v>
      </c>
      <c r="B494" s="147" t="s">
        <v>213</v>
      </c>
      <c r="C494" s="190">
        <v>90940</v>
      </c>
      <c r="D494" s="309">
        <f t="shared" si="19"/>
        <v>90940</v>
      </c>
      <c r="F494" s="9"/>
      <c r="G494" s="9"/>
      <c r="J494"/>
      <c r="K494"/>
    </row>
    <row r="495" spans="1:11" ht="12.75">
      <c r="A495" s="144" t="s">
        <v>214</v>
      </c>
      <c r="B495" s="147" t="s">
        <v>285</v>
      </c>
      <c r="C495" s="190">
        <v>0</v>
      </c>
      <c r="D495" s="309">
        <f t="shared" si="19"/>
        <v>0</v>
      </c>
      <c r="F495" s="9"/>
      <c r="G495" s="9"/>
      <c r="J495"/>
      <c r="K495"/>
    </row>
    <row r="496" spans="1:11" ht="12.75">
      <c r="A496" s="144" t="s">
        <v>216</v>
      </c>
      <c r="B496" s="147" t="s">
        <v>215</v>
      </c>
      <c r="C496" s="190">
        <v>113510</v>
      </c>
      <c r="D496" s="309">
        <f t="shared" si="19"/>
        <v>113510</v>
      </c>
      <c r="F496" s="9"/>
      <c r="G496" s="9"/>
      <c r="J496"/>
      <c r="K496"/>
    </row>
    <row r="497" spans="1:11" ht="12.75">
      <c r="A497" s="144" t="s">
        <v>217</v>
      </c>
      <c r="B497" s="147" t="s">
        <v>218</v>
      </c>
      <c r="C497" s="190">
        <v>245410</v>
      </c>
      <c r="D497" s="309">
        <f t="shared" si="19"/>
        <v>245410</v>
      </c>
      <c r="F497" s="9"/>
      <c r="G497" s="9"/>
      <c r="J497"/>
      <c r="K497"/>
    </row>
    <row r="498" spans="1:11" ht="12.75">
      <c r="A498" s="144" t="s">
        <v>219</v>
      </c>
      <c r="B498" s="147" t="s">
        <v>286</v>
      </c>
      <c r="C498" s="190">
        <v>9420</v>
      </c>
      <c r="D498" s="309">
        <f t="shared" si="19"/>
        <v>9420</v>
      </c>
      <c r="F498" s="9"/>
      <c r="G498" s="9"/>
      <c r="J498"/>
      <c r="K498"/>
    </row>
    <row r="499" spans="1:11" ht="12.75">
      <c r="A499" s="144" t="s">
        <v>221</v>
      </c>
      <c r="B499" s="147" t="s">
        <v>220</v>
      </c>
      <c r="C499" s="190">
        <v>528310</v>
      </c>
      <c r="D499" s="309">
        <f t="shared" si="19"/>
        <v>528310</v>
      </c>
      <c r="F499" s="9"/>
      <c r="G499" s="9"/>
      <c r="J499"/>
      <c r="K499"/>
    </row>
    <row r="500" spans="1:11" ht="12.75">
      <c r="A500" s="144" t="s">
        <v>223</v>
      </c>
      <c r="B500" s="147" t="s">
        <v>222</v>
      </c>
      <c r="C500" s="190">
        <v>18350</v>
      </c>
      <c r="D500" s="309">
        <f t="shared" si="19"/>
        <v>18350</v>
      </c>
      <c r="F500" s="9"/>
      <c r="G500" s="9"/>
      <c r="J500"/>
      <c r="K500"/>
    </row>
    <row r="501" spans="1:11" ht="12.75">
      <c r="A501" s="144" t="s">
        <v>224</v>
      </c>
      <c r="B501" s="147" t="s">
        <v>287</v>
      </c>
      <c r="C501" s="190">
        <v>54450</v>
      </c>
      <c r="D501" s="309">
        <f t="shared" si="19"/>
        <v>54450</v>
      </c>
      <c r="F501" s="9"/>
      <c r="G501" s="9"/>
      <c r="J501"/>
      <c r="K501"/>
    </row>
    <row r="502" spans="1:11" ht="12.75">
      <c r="A502" s="144" t="s">
        <v>225</v>
      </c>
      <c r="B502" s="147" t="s">
        <v>289</v>
      </c>
      <c r="C502" s="190">
        <v>75820</v>
      </c>
      <c r="D502" s="309">
        <f t="shared" si="19"/>
        <v>75820</v>
      </c>
      <c r="F502" s="9"/>
      <c r="G502" s="9"/>
      <c r="J502"/>
      <c r="K502"/>
    </row>
    <row r="503" spans="1:11" ht="12.75">
      <c r="A503" s="144" t="s">
        <v>284</v>
      </c>
      <c r="B503" s="147" t="s">
        <v>290</v>
      </c>
      <c r="C503" s="190">
        <v>165120</v>
      </c>
      <c r="D503" s="309">
        <f t="shared" si="19"/>
        <v>165120</v>
      </c>
      <c r="F503" s="9"/>
      <c r="G503" s="9"/>
      <c r="J503"/>
      <c r="K503"/>
    </row>
    <row r="504" spans="1:11" ht="12.75">
      <c r="A504" s="144" t="s">
        <v>288</v>
      </c>
      <c r="B504" s="147" t="s">
        <v>291</v>
      </c>
      <c r="C504" s="190">
        <v>99670</v>
      </c>
      <c r="D504" s="309">
        <f t="shared" si="19"/>
        <v>99670</v>
      </c>
      <c r="F504" s="9"/>
      <c r="G504" s="9"/>
      <c r="J504"/>
      <c r="K504"/>
    </row>
    <row r="505" spans="1:11" ht="12.75">
      <c r="A505" s="144" t="s">
        <v>292</v>
      </c>
      <c r="B505" s="147" t="s">
        <v>294</v>
      </c>
      <c r="C505" s="190">
        <v>17460</v>
      </c>
      <c r="D505" s="309">
        <f t="shared" si="19"/>
        <v>17460</v>
      </c>
      <c r="F505" s="9"/>
      <c r="G505" s="9"/>
      <c r="J505"/>
      <c r="K505"/>
    </row>
    <row r="506" spans="1:11" ht="12.75">
      <c r="A506" s="144" t="s">
        <v>293</v>
      </c>
      <c r="B506" s="147" t="s">
        <v>295</v>
      </c>
      <c r="C506" s="190"/>
      <c r="D506" s="309">
        <f t="shared" si="19"/>
        <v>0</v>
      </c>
      <c r="F506" s="9"/>
      <c r="G506" s="9"/>
      <c r="J506"/>
      <c r="K506"/>
    </row>
    <row r="507" spans="1:11" ht="12.75">
      <c r="A507" s="307"/>
      <c r="B507" s="308" t="s">
        <v>182</v>
      </c>
      <c r="C507" s="309">
        <f>SUM(C493:C506)</f>
        <v>1761810</v>
      </c>
      <c r="D507" s="309">
        <f>SUM(D493:D506)</f>
        <v>1761810</v>
      </c>
      <c r="F507" s="72"/>
      <c r="G507" s="9"/>
      <c r="J507"/>
      <c r="K507"/>
    </row>
    <row r="508" spans="8:9" ht="9" customHeight="1">
      <c r="H508" s="72"/>
      <c r="I508" s="9"/>
    </row>
    <row r="509" spans="1:11" ht="12.75">
      <c r="A509" s="310" t="s">
        <v>167</v>
      </c>
      <c r="B509" s="308" t="s">
        <v>557</v>
      </c>
      <c r="C509" s="310" t="s">
        <v>574</v>
      </c>
      <c r="D509" s="516" t="s">
        <v>182</v>
      </c>
      <c r="F509" s="72"/>
      <c r="G509" s="9"/>
      <c r="J509"/>
      <c r="K509"/>
    </row>
    <row r="510" spans="1:11" ht="12.75">
      <c r="A510" s="310"/>
      <c r="B510" s="311"/>
      <c r="C510" s="310" t="s">
        <v>578</v>
      </c>
      <c r="D510" s="516"/>
      <c r="J510"/>
      <c r="K510"/>
    </row>
    <row r="511" spans="1:11" ht="12.75">
      <c r="A511" s="205" t="s">
        <v>558</v>
      </c>
      <c r="J511"/>
      <c r="K511"/>
    </row>
    <row r="512" spans="1:11" ht="12.75">
      <c r="A512" s="144" t="s">
        <v>210</v>
      </c>
      <c r="B512" s="147" t="s">
        <v>211</v>
      </c>
      <c r="C512" s="190">
        <v>53750</v>
      </c>
      <c r="D512" s="309">
        <f aca="true" t="shared" si="20" ref="D512:D525">SUM(C512:C512)</f>
        <v>53750</v>
      </c>
      <c r="F512" s="9"/>
      <c r="J512"/>
      <c r="K512"/>
    </row>
    <row r="513" spans="1:11" ht="12.75">
      <c r="A513" s="144" t="s">
        <v>212</v>
      </c>
      <c r="B513" s="147" t="s">
        <v>213</v>
      </c>
      <c r="C513" s="190">
        <v>5730</v>
      </c>
      <c r="D513" s="309">
        <f t="shared" si="20"/>
        <v>5730</v>
      </c>
      <c r="F513" s="9"/>
      <c r="J513"/>
      <c r="K513"/>
    </row>
    <row r="514" spans="1:11" ht="12.75">
      <c r="A514" s="144" t="s">
        <v>214</v>
      </c>
      <c r="B514" s="147" t="s">
        <v>285</v>
      </c>
      <c r="C514" s="190">
        <v>0</v>
      </c>
      <c r="D514" s="309">
        <f t="shared" si="20"/>
        <v>0</v>
      </c>
      <c r="F514" s="9"/>
      <c r="J514"/>
      <c r="K514"/>
    </row>
    <row r="515" spans="1:11" ht="12.75">
      <c r="A515" s="144" t="s">
        <v>216</v>
      </c>
      <c r="B515" s="147" t="s">
        <v>215</v>
      </c>
      <c r="C515" s="190">
        <v>0</v>
      </c>
      <c r="D515" s="309">
        <f t="shared" si="20"/>
        <v>0</v>
      </c>
      <c r="F515" s="9"/>
      <c r="J515"/>
      <c r="K515"/>
    </row>
    <row r="516" spans="1:11" ht="12.75">
      <c r="A516" s="144" t="s">
        <v>217</v>
      </c>
      <c r="B516" s="147" t="s">
        <v>218</v>
      </c>
      <c r="C516" s="190">
        <v>44990</v>
      </c>
      <c r="D516" s="309">
        <f t="shared" si="20"/>
        <v>44990</v>
      </c>
      <c r="F516" s="9"/>
      <c r="J516"/>
      <c r="K516"/>
    </row>
    <row r="517" spans="1:11" ht="12.75">
      <c r="A517" s="144" t="s">
        <v>219</v>
      </c>
      <c r="B517" s="147" t="s">
        <v>286</v>
      </c>
      <c r="C517" s="190">
        <v>2590</v>
      </c>
      <c r="D517" s="309">
        <f t="shared" si="20"/>
        <v>2590</v>
      </c>
      <c r="F517" s="9"/>
      <c r="J517"/>
      <c r="K517"/>
    </row>
    <row r="518" spans="1:11" ht="12.75">
      <c r="A518" s="144" t="s">
        <v>221</v>
      </c>
      <c r="B518" s="147" t="s">
        <v>220</v>
      </c>
      <c r="C518" s="190">
        <v>75890</v>
      </c>
      <c r="D518" s="309">
        <f t="shared" si="20"/>
        <v>75890</v>
      </c>
      <c r="F518" s="9"/>
      <c r="J518"/>
      <c r="K518"/>
    </row>
    <row r="519" spans="1:11" ht="12.75">
      <c r="A519" s="144" t="s">
        <v>223</v>
      </c>
      <c r="B519" s="147" t="s">
        <v>222</v>
      </c>
      <c r="C519" s="190">
        <v>4450</v>
      </c>
      <c r="D519" s="309">
        <f t="shared" si="20"/>
        <v>4450</v>
      </c>
      <c r="F519" s="9"/>
      <c r="J519"/>
      <c r="K519"/>
    </row>
    <row r="520" spans="1:11" ht="12.75">
      <c r="A520" s="144" t="s">
        <v>224</v>
      </c>
      <c r="B520" s="147" t="s">
        <v>287</v>
      </c>
      <c r="C520" s="190">
        <v>1750</v>
      </c>
      <c r="D520" s="309">
        <f t="shared" si="20"/>
        <v>1750</v>
      </c>
      <c r="F520" s="9"/>
      <c r="J520"/>
      <c r="K520"/>
    </row>
    <row r="521" spans="1:11" ht="12.75">
      <c r="A521" s="144" t="s">
        <v>225</v>
      </c>
      <c r="B521" s="147" t="s">
        <v>289</v>
      </c>
      <c r="C521" s="190">
        <v>26630</v>
      </c>
      <c r="D521" s="309">
        <f t="shared" si="20"/>
        <v>26630</v>
      </c>
      <c r="F521" s="9"/>
      <c r="J521"/>
      <c r="K521"/>
    </row>
    <row r="522" spans="1:11" ht="12.75">
      <c r="A522" s="144" t="s">
        <v>284</v>
      </c>
      <c r="B522" s="147" t="s">
        <v>290</v>
      </c>
      <c r="C522" s="190">
        <v>17230</v>
      </c>
      <c r="D522" s="309">
        <f t="shared" si="20"/>
        <v>17230</v>
      </c>
      <c r="F522" s="9"/>
      <c r="J522"/>
      <c r="K522"/>
    </row>
    <row r="523" spans="1:11" ht="12.75">
      <c r="A523" s="144" t="s">
        <v>288</v>
      </c>
      <c r="B523" s="147" t="s">
        <v>291</v>
      </c>
      <c r="C523" s="190">
        <v>10190</v>
      </c>
      <c r="D523" s="309">
        <f t="shared" si="20"/>
        <v>10190</v>
      </c>
      <c r="F523" s="9"/>
      <c r="J523"/>
      <c r="K523"/>
    </row>
    <row r="524" spans="1:11" ht="12.75">
      <c r="A524" s="144" t="s">
        <v>292</v>
      </c>
      <c r="B524" s="147" t="s">
        <v>294</v>
      </c>
      <c r="C524" s="190">
        <v>1750</v>
      </c>
      <c r="D524" s="309">
        <f t="shared" si="20"/>
        <v>1750</v>
      </c>
      <c r="F524" s="9"/>
      <c r="J524"/>
      <c r="K524"/>
    </row>
    <row r="525" spans="1:11" ht="12.75">
      <c r="A525" s="144" t="s">
        <v>293</v>
      </c>
      <c r="B525" s="147" t="s">
        <v>295</v>
      </c>
      <c r="C525" s="190"/>
      <c r="D525" s="309">
        <f t="shared" si="20"/>
        <v>0</v>
      </c>
      <c r="F525" s="9"/>
      <c r="J525"/>
      <c r="K525"/>
    </row>
    <row r="526" spans="1:11" ht="12.75">
      <c r="A526" s="307"/>
      <c r="B526" s="308" t="s">
        <v>182</v>
      </c>
      <c r="C526" s="309">
        <f>SUM(C512:C525)</f>
        <v>244950</v>
      </c>
      <c r="D526" s="309">
        <f>SUM(D512:D525)</f>
        <v>244950</v>
      </c>
      <c r="E526" s="9"/>
      <c r="J526"/>
      <c r="K526"/>
    </row>
    <row r="527" ht="12.75">
      <c r="A527" s="96" t="s">
        <v>45</v>
      </c>
    </row>
    <row r="529" ht="12.75">
      <c r="A529" s="43" t="str">
        <f>+A485</f>
        <v>Ordenanza N° 5677/08</v>
      </c>
    </row>
    <row r="530" spans="1:6" ht="12.75">
      <c r="A530" s="500" t="s">
        <v>328</v>
      </c>
      <c r="B530" s="500"/>
      <c r="C530" s="500"/>
      <c r="D530" s="500"/>
      <c r="E530" s="14"/>
      <c r="F530" s="14"/>
    </row>
    <row r="531" spans="1:2" ht="12.75">
      <c r="A531" s="28" t="str">
        <f>+A487</f>
        <v>Juris.:</v>
      </c>
      <c r="B531" s="14" t="s">
        <v>579</v>
      </c>
    </row>
    <row r="532" spans="1:2" ht="12.75">
      <c r="A532" s="28" t="s">
        <v>572</v>
      </c>
      <c r="B532" s="14"/>
    </row>
    <row r="534" spans="1:11" ht="12.75">
      <c r="A534" s="310" t="s">
        <v>167</v>
      </c>
      <c r="B534" s="308" t="s">
        <v>560</v>
      </c>
      <c r="C534" s="310" t="s">
        <v>574</v>
      </c>
      <c r="D534" s="516" t="s">
        <v>182</v>
      </c>
      <c r="J534"/>
      <c r="K534"/>
    </row>
    <row r="535" spans="1:11" ht="12.75">
      <c r="A535" s="310"/>
      <c r="B535" s="311"/>
      <c r="C535" s="310" t="s">
        <v>578</v>
      </c>
      <c r="D535" s="516"/>
      <c r="F535" s="286"/>
      <c r="J535"/>
      <c r="K535"/>
    </row>
    <row r="536" spans="1:11" ht="12.75">
      <c r="A536" s="205" t="s">
        <v>559</v>
      </c>
      <c r="J536"/>
      <c r="K536"/>
    </row>
    <row r="537" spans="1:11" ht="12.75">
      <c r="A537" s="142">
        <v>1</v>
      </c>
      <c r="B537" s="147" t="s">
        <v>399</v>
      </c>
      <c r="C537" s="190">
        <v>21700</v>
      </c>
      <c r="D537" s="309">
        <f aca="true" t="shared" si="21" ref="D537:D555">SUM(C537:C537)</f>
        <v>21700</v>
      </c>
      <c r="F537" s="9"/>
      <c r="J537"/>
      <c r="K537"/>
    </row>
    <row r="538" spans="1:11" ht="12.75">
      <c r="A538" s="142">
        <v>2</v>
      </c>
      <c r="B538" s="147" t="s">
        <v>400</v>
      </c>
      <c r="C538" s="190"/>
      <c r="D538" s="309">
        <f t="shared" si="21"/>
        <v>0</v>
      </c>
      <c r="F538" s="9"/>
      <c r="J538"/>
      <c r="K538"/>
    </row>
    <row r="539" spans="1:11" ht="12.75">
      <c r="A539" s="142">
        <v>3</v>
      </c>
      <c r="B539" s="147" t="s">
        <v>401</v>
      </c>
      <c r="C539" s="190"/>
      <c r="D539" s="309">
        <f t="shared" si="21"/>
        <v>0</v>
      </c>
      <c r="F539" s="9"/>
      <c r="J539"/>
      <c r="K539"/>
    </row>
    <row r="540" spans="1:11" ht="12.75">
      <c r="A540" s="142">
        <v>4</v>
      </c>
      <c r="B540" s="147" t="s">
        <v>402</v>
      </c>
      <c r="C540" s="190"/>
      <c r="D540" s="309">
        <f t="shared" si="21"/>
        <v>0</v>
      </c>
      <c r="F540" s="9"/>
      <c r="J540"/>
      <c r="K540"/>
    </row>
    <row r="541" spans="1:11" ht="12.75">
      <c r="A541" s="142">
        <v>5</v>
      </c>
      <c r="B541" s="147" t="s">
        <v>403</v>
      </c>
      <c r="C541" s="190">
        <v>9000</v>
      </c>
      <c r="D541" s="309">
        <f t="shared" si="21"/>
        <v>9000</v>
      </c>
      <c r="F541" s="9"/>
      <c r="J541"/>
      <c r="K541"/>
    </row>
    <row r="542" spans="1:11" ht="12.75">
      <c r="A542" s="142">
        <v>6</v>
      </c>
      <c r="B542" s="147" t="s">
        <v>404</v>
      </c>
      <c r="C542" s="190"/>
      <c r="D542" s="309">
        <f t="shared" si="21"/>
        <v>0</v>
      </c>
      <c r="F542" s="9"/>
      <c r="J542"/>
      <c r="K542"/>
    </row>
    <row r="543" spans="1:11" ht="12.75">
      <c r="A543" s="142">
        <v>7</v>
      </c>
      <c r="B543" s="147" t="s">
        <v>405</v>
      </c>
      <c r="C543" s="190"/>
      <c r="D543" s="309">
        <f t="shared" si="21"/>
        <v>0</v>
      </c>
      <c r="F543" s="9"/>
      <c r="J543"/>
      <c r="K543"/>
    </row>
    <row r="544" spans="1:11" ht="12.75">
      <c r="A544" s="142">
        <v>8</v>
      </c>
      <c r="B544" s="147" t="s">
        <v>406</v>
      </c>
      <c r="C544" s="190"/>
      <c r="D544" s="309">
        <f t="shared" si="21"/>
        <v>0</v>
      </c>
      <c r="F544" s="9"/>
      <c r="J544"/>
      <c r="K544"/>
    </row>
    <row r="545" spans="1:11" ht="12.75">
      <c r="A545" s="142">
        <v>9</v>
      </c>
      <c r="B545" s="147" t="s">
        <v>407</v>
      </c>
      <c r="C545" s="190">
        <v>3500</v>
      </c>
      <c r="D545" s="309">
        <f t="shared" si="21"/>
        <v>3500</v>
      </c>
      <c r="F545" s="9"/>
      <c r="J545"/>
      <c r="K545"/>
    </row>
    <row r="546" spans="1:11" ht="12.75">
      <c r="A546" s="142">
        <v>10</v>
      </c>
      <c r="B546" s="147" t="s">
        <v>408</v>
      </c>
      <c r="C546" s="190">
        <v>1300</v>
      </c>
      <c r="D546" s="309">
        <f t="shared" si="21"/>
        <v>1300</v>
      </c>
      <c r="F546" s="9"/>
      <c r="J546"/>
      <c r="K546"/>
    </row>
    <row r="547" spans="1:11" ht="12.75">
      <c r="A547" s="142">
        <v>11</v>
      </c>
      <c r="B547" s="147" t="s">
        <v>409</v>
      </c>
      <c r="C547" s="190">
        <v>45300</v>
      </c>
      <c r="D547" s="309">
        <f t="shared" si="21"/>
        <v>45300</v>
      </c>
      <c r="F547" s="9"/>
      <c r="J547"/>
      <c r="K547"/>
    </row>
    <row r="548" spans="1:11" ht="12.75">
      <c r="A548" s="142">
        <v>12</v>
      </c>
      <c r="B548" s="147" t="s">
        <v>410</v>
      </c>
      <c r="C548" s="190"/>
      <c r="D548" s="309">
        <f t="shared" si="21"/>
        <v>0</v>
      </c>
      <c r="F548" s="9"/>
      <c r="J548"/>
      <c r="K548"/>
    </row>
    <row r="549" spans="1:11" ht="12.75">
      <c r="A549" s="142">
        <v>13</v>
      </c>
      <c r="B549" s="147" t="s">
        <v>411</v>
      </c>
      <c r="C549" s="190">
        <v>8000</v>
      </c>
      <c r="D549" s="309">
        <f t="shared" si="21"/>
        <v>8000</v>
      </c>
      <c r="F549" s="9"/>
      <c r="J549"/>
      <c r="K549"/>
    </row>
    <row r="550" spans="1:11" ht="12.75">
      <c r="A550" s="142">
        <v>14</v>
      </c>
      <c r="B550" s="147" t="s">
        <v>412</v>
      </c>
      <c r="C550" s="190"/>
      <c r="D550" s="309">
        <f t="shared" si="21"/>
        <v>0</v>
      </c>
      <c r="F550" s="9"/>
      <c r="J550"/>
      <c r="K550"/>
    </row>
    <row r="551" spans="1:11" ht="12.75">
      <c r="A551" s="142">
        <v>15</v>
      </c>
      <c r="B551" s="147" t="s">
        <v>413</v>
      </c>
      <c r="C551" s="190">
        <v>39130</v>
      </c>
      <c r="D551" s="309">
        <f t="shared" si="21"/>
        <v>39130</v>
      </c>
      <c r="F551" s="9"/>
      <c r="J551"/>
      <c r="K551"/>
    </row>
    <row r="552" spans="1:11" ht="12.75">
      <c r="A552" s="142">
        <v>16</v>
      </c>
      <c r="B552" s="147" t="s">
        <v>414</v>
      </c>
      <c r="C552" s="190"/>
      <c r="D552" s="309">
        <f t="shared" si="21"/>
        <v>0</v>
      </c>
      <c r="F552" s="9"/>
      <c r="J552"/>
      <c r="K552"/>
    </row>
    <row r="553" spans="1:11" ht="12.75">
      <c r="A553" s="142">
        <v>17</v>
      </c>
      <c r="B553" s="147" t="s">
        <v>415</v>
      </c>
      <c r="C553" s="190"/>
      <c r="D553" s="309">
        <f t="shared" si="21"/>
        <v>0</v>
      </c>
      <c r="F553" s="9"/>
      <c r="J553"/>
      <c r="K553"/>
    </row>
    <row r="554" spans="1:11" ht="12.75">
      <c r="A554" s="142">
        <v>18</v>
      </c>
      <c r="B554" s="147" t="s">
        <v>416</v>
      </c>
      <c r="C554" s="190"/>
      <c r="D554" s="309">
        <f t="shared" si="21"/>
        <v>0</v>
      </c>
      <c r="F554" s="9"/>
      <c r="J554"/>
      <c r="K554"/>
    </row>
    <row r="555" spans="1:11" ht="12.75">
      <c r="A555" s="142">
        <v>19</v>
      </c>
      <c r="B555" s="147" t="s">
        <v>417</v>
      </c>
      <c r="C555" s="190"/>
      <c r="D555" s="309">
        <f t="shared" si="21"/>
        <v>0</v>
      </c>
      <c r="F555" s="9"/>
      <c r="J555"/>
      <c r="K555"/>
    </row>
    <row r="556" spans="1:11" ht="12.75">
      <c r="A556" s="307"/>
      <c r="B556" s="308" t="s">
        <v>182</v>
      </c>
      <c r="C556" s="309">
        <f>SUM(C537:C555)</f>
        <v>127930</v>
      </c>
      <c r="D556" s="309">
        <f>SUM(D537:D555)</f>
        <v>127930</v>
      </c>
      <c r="J556"/>
      <c r="K556"/>
    </row>
    <row r="558" spans="1:11" ht="12.75">
      <c r="A558" s="310" t="s">
        <v>167</v>
      </c>
      <c r="B558" s="308" t="s">
        <v>549</v>
      </c>
      <c r="C558" s="310" t="s">
        <v>574</v>
      </c>
      <c r="D558" s="516" t="s">
        <v>182</v>
      </c>
      <c r="J558"/>
      <c r="K558"/>
    </row>
    <row r="559" spans="1:11" ht="12.75">
      <c r="A559" s="310"/>
      <c r="B559" s="311"/>
      <c r="C559" s="310" t="s">
        <v>578</v>
      </c>
      <c r="D559" s="516"/>
      <c r="J559"/>
      <c r="K559"/>
    </row>
    <row r="560" spans="1:11" ht="12.75">
      <c r="A560" s="205" t="s">
        <v>561</v>
      </c>
      <c r="J560"/>
      <c r="K560"/>
    </row>
    <row r="561" spans="1:11" ht="12.75">
      <c r="A561" s="142">
        <v>1</v>
      </c>
      <c r="B561" s="147" t="s">
        <v>418</v>
      </c>
      <c r="C561" s="190"/>
      <c r="D561" s="309">
        <f aca="true" t="shared" si="22" ref="D561:D584">SUM(C561:C561)</f>
        <v>0</v>
      </c>
      <c r="J561"/>
      <c r="K561"/>
    </row>
    <row r="562" spans="1:11" ht="12.75">
      <c r="A562" s="142">
        <v>2</v>
      </c>
      <c r="B562" s="147" t="s">
        <v>419</v>
      </c>
      <c r="C562" s="190"/>
      <c r="D562" s="309">
        <f t="shared" si="22"/>
        <v>0</v>
      </c>
      <c r="F562" s="9"/>
      <c r="J562"/>
      <c r="K562"/>
    </row>
    <row r="563" spans="1:11" ht="12.75">
      <c r="A563" s="142">
        <v>3</v>
      </c>
      <c r="B563" s="147" t="s">
        <v>420</v>
      </c>
      <c r="C563" s="190"/>
      <c r="D563" s="309">
        <f t="shared" si="22"/>
        <v>0</v>
      </c>
      <c r="F563" s="9"/>
      <c r="J563"/>
      <c r="K563"/>
    </row>
    <row r="564" spans="1:11" ht="12.75">
      <c r="A564" s="142">
        <v>4</v>
      </c>
      <c r="B564" s="147" t="s">
        <v>421</v>
      </c>
      <c r="C564" s="190"/>
      <c r="D564" s="309">
        <f t="shared" si="22"/>
        <v>0</v>
      </c>
      <c r="F564" s="9"/>
      <c r="J564"/>
      <c r="K564"/>
    </row>
    <row r="565" spans="1:11" ht="12.75">
      <c r="A565" s="142">
        <v>5</v>
      </c>
      <c r="B565" s="147" t="s">
        <v>422</v>
      </c>
      <c r="C565" s="190">
        <v>496500</v>
      </c>
      <c r="D565" s="309">
        <f t="shared" si="22"/>
        <v>496500</v>
      </c>
      <c r="F565" s="9"/>
      <c r="J565"/>
      <c r="K565"/>
    </row>
    <row r="566" spans="1:11" ht="12.75">
      <c r="A566" s="142">
        <v>6</v>
      </c>
      <c r="B566" s="147" t="s">
        <v>423</v>
      </c>
      <c r="C566" s="190">
        <f>2400+70250</f>
        <v>72650</v>
      </c>
      <c r="D566" s="309">
        <f t="shared" si="22"/>
        <v>72650</v>
      </c>
      <c r="F566" s="9"/>
      <c r="J566"/>
      <c r="K566"/>
    </row>
    <row r="567" spans="1:11" ht="12.75">
      <c r="A567" s="142">
        <v>7</v>
      </c>
      <c r="B567" s="147" t="s">
        <v>424</v>
      </c>
      <c r="C567" s="190">
        <v>280000</v>
      </c>
      <c r="D567" s="309">
        <f t="shared" si="22"/>
        <v>280000</v>
      </c>
      <c r="F567" s="9"/>
      <c r="J567"/>
      <c r="K567"/>
    </row>
    <row r="568" spans="1:11" ht="12.75">
      <c r="A568" s="142">
        <v>8</v>
      </c>
      <c r="B568" s="147" t="s">
        <v>425</v>
      </c>
      <c r="C568" s="190">
        <v>115710</v>
      </c>
      <c r="D568" s="309">
        <f t="shared" si="22"/>
        <v>115710</v>
      </c>
      <c r="F568" s="9"/>
      <c r="J568"/>
      <c r="K568"/>
    </row>
    <row r="569" spans="1:11" ht="12.75">
      <c r="A569" s="142">
        <v>9</v>
      </c>
      <c r="B569" s="147" t="s">
        <v>426</v>
      </c>
      <c r="C569" s="190">
        <v>9000</v>
      </c>
      <c r="D569" s="309">
        <f t="shared" si="22"/>
        <v>9000</v>
      </c>
      <c r="F569" s="9"/>
      <c r="J569"/>
      <c r="K569"/>
    </row>
    <row r="570" spans="1:11" ht="12.75">
      <c r="A570" s="142">
        <v>10</v>
      </c>
      <c r="B570" s="147" t="s">
        <v>427</v>
      </c>
      <c r="C570" s="190">
        <v>17000</v>
      </c>
      <c r="D570" s="309">
        <f t="shared" si="22"/>
        <v>17000</v>
      </c>
      <c r="F570" s="9"/>
      <c r="J570"/>
      <c r="K570"/>
    </row>
    <row r="571" spans="1:11" ht="12.75">
      <c r="A571" s="142">
        <v>11</v>
      </c>
      <c r="B571" s="147" t="s">
        <v>428</v>
      </c>
      <c r="C571" s="190"/>
      <c r="D571" s="309">
        <f t="shared" si="22"/>
        <v>0</v>
      </c>
      <c r="F571" s="9"/>
      <c r="J571"/>
      <c r="K571"/>
    </row>
    <row r="572" spans="1:11" ht="12.75">
      <c r="A572" s="142">
        <v>12</v>
      </c>
      <c r="B572" s="147" t="s">
        <v>429</v>
      </c>
      <c r="C572" s="190"/>
      <c r="D572" s="309">
        <f t="shared" si="22"/>
        <v>0</v>
      </c>
      <c r="F572" s="9"/>
      <c r="J572"/>
      <c r="K572"/>
    </row>
    <row r="573" spans="1:11" ht="12.75">
      <c r="A573" s="142">
        <v>13</v>
      </c>
      <c r="B573" s="147" t="s">
        <v>430</v>
      </c>
      <c r="C573" s="190">
        <v>43900</v>
      </c>
      <c r="D573" s="309">
        <f t="shared" si="22"/>
        <v>43900</v>
      </c>
      <c r="F573" s="9"/>
      <c r="J573"/>
      <c r="K573"/>
    </row>
    <row r="574" spans="1:11" ht="12.75">
      <c r="A574" s="142">
        <v>14</v>
      </c>
      <c r="B574" s="147" t="s">
        <v>431</v>
      </c>
      <c r="C574" s="190"/>
      <c r="D574" s="309">
        <f t="shared" si="22"/>
        <v>0</v>
      </c>
      <c r="F574" s="9"/>
      <c r="J574"/>
      <c r="K574"/>
    </row>
    <row r="575" spans="1:11" ht="12.75">
      <c r="A575" s="142">
        <v>15</v>
      </c>
      <c r="B575" s="147" t="s">
        <v>432</v>
      </c>
      <c r="C575" s="190">
        <v>6500</v>
      </c>
      <c r="D575" s="309">
        <f t="shared" si="22"/>
        <v>6500</v>
      </c>
      <c r="F575" s="9"/>
      <c r="J575"/>
      <c r="K575"/>
    </row>
    <row r="576" spans="1:11" ht="12.75">
      <c r="A576" s="142">
        <v>16</v>
      </c>
      <c r="B576" s="147" t="s">
        <v>433</v>
      </c>
      <c r="C576" s="190"/>
      <c r="D576" s="309">
        <f t="shared" si="22"/>
        <v>0</v>
      </c>
      <c r="F576" s="9"/>
      <c r="J576"/>
      <c r="K576"/>
    </row>
    <row r="577" spans="1:11" ht="12.75">
      <c r="A577" s="142">
        <v>17</v>
      </c>
      <c r="B577" s="147" t="s">
        <v>434</v>
      </c>
      <c r="C577" s="190"/>
      <c r="D577" s="309">
        <f t="shared" si="22"/>
        <v>0</v>
      </c>
      <c r="F577" s="9"/>
      <c r="J577"/>
      <c r="K577"/>
    </row>
    <row r="578" spans="1:11" ht="12.75">
      <c r="A578" s="142">
        <v>18</v>
      </c>
      <c r="B578" s="147" t="s">
        <v>435</v>
      </c>
      <c r="C578" s="190"/>
      <c r="D578" s="309">
        <f t="shared" si="22"/>
        <v>0</v>
      </c>
      <c r="F578" s="9"/>
      <c r="J578"/>
      <c r="K578"/>
    </row>
    <row r="579" spans="1:11" ht="12.75">
      <c r="A579" s="142">
        <v>19</v>
      </c>
      <c r="B579" s="147" t="s">
        <v>436</v>
      </c>
      <c r="C579" s="190"/>
      <c r="D579" s="309">
        <f t="shared" si="22"/>
        <v>0</v>
      </c>
      <c r="F579" s="9"/>
      <c r="J579"/>
      <c r="K579"/>
    </row>
    <row r="580" spans="1:11" ht="12.75">
      <c r="A580" s="142">
        <v>20</v>
      </c>
      <c r="B580" s="147" t="s">
        <v>437</v>
      </c>
      <c r="C580" s="190">
        <v>953730</v>
      </c>
      <c r="D580" s="309">
        <f t="shared" si="22"/>
        <v>953730</v>
      </c>
      <c r="F580" s="9"/>
      <c r="J580"/>
      <c r="K580"/>
    </row>
    <row r="581" spans="1:11" ht="12.75">
      <c r="A581" s="142">
        <v>21</v>
      </c>
      <c r="B581" s="147" t="s">
        <v>438</v>
      </c>
      <c r="C581" s="190">
        <v>63460</v>
      </c>
      <c r="D581" s="309">
        <f t="shared" si="22"/>
        <v>63460</v>
      </c>
      <c r="F581" s="9"/>
      <c r="J581"/>
      <c r="K581"/>
    </row>
    <row r="582" spans="1:11" ht="12.75">
      <c r="A582" s="142" t="s">
        <v>814</v>
      </c>
      <c r="B582" s="147" t="s">
        <v>813</v>
      </c>
      <c r="C582" s="190"/>
      <c r="D582" s="309">
        <f t="shared" si="22"/>
        <v>0</v>
      </c>
      <c r="F582" s="9"/>
      <c r="J582"/>
      <c r="K582"/>
    </row>
    <row r="583" spans="1:11" ht="12.75">
      <c r="A583" s="142" t="s">
        <v>815</v>
      </c>
      <c r="B583" s="147" t="s">
        <v>816</v>
      </c>
      <c r="C583" s="206"/>
      <c r="D583" s="309">
        <f t="shared" si="22"/>
        <v>0</v>
      </c>
      <c r="F583" s="9"/>
      <c r="J583"/>
      <c r="K583"/>
    </row>
    <row r="584" spans="1:11" ht="12.75">
      <c r="A584" s="142" t="s">
        <v>801</v>
      </c>
      <c r="B584" s="147" t="s">
        <v>821</v>
      </c>
      <c r="C584" s="190">
        <v>410070</v>
      </c>
      <c r="D584" s="309">
        <f t="shared" si="22"/>
        <v>410070</v>
      </c>
      <c r="F584" s="9"/>
      <c r="J584"/>
      <c r="K584"/>
    </row>
    <row r="585" spans="1:11" ht="12.75">
      <c r="A585" s="74"/>
      <c r="B585" s="75"/>
      <c r="C585" s="76"/>
      <c r="D585" s="309"/>
      <c r="J585"/>
      <c r="K585"/>
    </row>
    <row r="586" spans="1:11" ht="12.75">
      <c r="A586" s="307"/>
      <c r="B586" s="308" t="s">
        <v>182</v>
      </c>
      <c r="C586" s="309">
        <f>SUM(C561:C585)</f>
        <v>2468520</v>
      </c>
      <c r="D586" s="309">
        <f>SUM(D561:D585)</f>
        <v>2468520</v>
      </c>
      <c r="J586"/>
      <c r="K586"/>
    </row>
    <row r="587" spans="1:3" ht="12.75">
      <c r="A587" s="86"/>
      <c r="C587" s="9"/>
    </row>
    <row r="588" spans="1:3" ht="12.75">
      <c r="A588" s="86"/>
      <c r="C588" s="9"/>
    </row>
    <row r="589" ht="12.75">
      <c r="A589" s="84" t="str">
        <f>+A529</f>
        <v>Ordenanza N° 5677/08</v>
      </c>
    </row>
    <row r="590" spans="1:6" ht="12.75">
      <c r="A590" s="500" t="s">
        <v>328</v>
      </c>
      <c r="B590" s="500"/>
      <c r="C590" s="500"/>
      <c r="D590" s="500"/>
      <c r="E590" s="14"/>
      <c r="F590" s="14"/>
    </row>
    <row r="591" spans="1:2" ht="12.75">
      <c r="A591" s="88" t="str">
        <f>+A531</f>
        <v>Juris.:</v>
      </c>
      <c r="B591" s="14" t="s">
        <v>579</v>
      </c>
    </row>
    <row r="592" spans="1:2" ht="12.75">
      <c r="A592" s="28" t="s">
        <v>572</v>
      </c>
      <c r="B592" s="14"/>
    </row>
    <row r="593" spans="1:3" ht="12.75">
      <c r="A593" s="86"/>
      <c r="C593" s="9"/>
    </row>
    <row r="595" spans="1:11" ht="12.75">
      <c r="A595" s="310" t="s">
        <v>167</v>
      </c>
      <c r="B595" s="308" t="s">
        <v>576</v>
      </c>
      <c r="C595" s="310" t="s">
        <v>574</v>
      </c>
      <c r="D595" s="516" t="s">
        <v>182</v>
      </c>
      <c r="J595"/>
      <c r="K595"/>
    </row>
    <row r="596" spans="1:11" ht="12.75">
      <c r="A596" s="310"/>
      <c r="B596" s="311"/>
      <c r="C596" s="310" t="s">
        <v>578</v>
      </c>
      <c r="D596" s="516"/>
      <c r="J596"/>
      <c r="K596"/>
    </row>
    <row r="597" spans="1:11" ht="12.75">
      <c r="A597" s="205" t="s">
        <v>562</v>
      </c>
      <c r="J597"/>
      <c r="K597"/>
    </row>
    <row r="598" spans="1:11" ht="12.75">
      <c r="A598" s="142">
        <v>1</v>
      </c>
      <c r="B598" s="147" t="s">
        <v>439</v>
      </c>
      <c r="C598" s="190">
        <v>5000</v>
      </c>
      <c r="D598" s="309">
        <f aca="true" t="shared" si="23" ref="D598:D609">SUM(C598:C598)</f>
        <v>5000</v>
      </c>
      <c r="F598" s="9"/>
      <c r="J598"/>
      <c r="K598"/>
    </row>
    <row r="599" spans="1:11" ht="12.75">
      <c r="A599" s="142">
        <v>2</v>
      </c>
      <c r="B599" s="147" t="s">
        <v>440</v>
      </c>
      <c r="C599" s="190">
        <v>3000</v>
      </c>
      <c r="D599" s="309">
        <f t="shared" si="23"/>
        <v>3000</v>
      </c>
      <c r="F599" s="9"/>
      <c r="J599"/>
      <c r="K599"/>
    </row>
    <row r="600" spans="1:11" ht="12.75">
      <c r="A600" s="142">
        <v>3</v>
      </c>
      <c r="B600" s="147" t="s">
        <v>441</v>
      </c>
      <c r="C600" s="190"/>
      <c r="D600" s="309">
        <f t="shared" si="23"/>
        <v>0</v>
      </c>
      <c r="F600" s="9"/>
      <c r="J600"/>
      <c r="K600"/>
    </row>
    <row r="601" spans="1:11" ht="12.75">
      <c r="A601" s="142">
        <v>4</v>
      </c>
      <c r="B601" s="147" t="s">
        <v>442</v>
      </c>
      <c r="C601" s="190">
        <v>10150</v>
      </c>
      <c r="D601" s="309">
        <f t="shared" si="23"/>
        <v>10150</v>
      </c>
      <c r="F601" s="9"/>
      <c r="J601"/>
      <c r="K601"/>
    </row>
    <row r="602" spans="1:11" ht="12.75">
      <c r="A602" s="142">
        <v>5</v>
      </c>
      <c r="B602" s="147" t="s">
        <v>443</v>
      </c>
      <c r="C602" s="190"/>
      <c r="D602" s="309">
        <f t="shared" si="23"/>
        <v>0</v>
      </c>
      <c r="F602" s="9"/>
      <c r="J602"/>
      <c r="K602"/>
    </row>
    <row r="603" spans="1:11" ht="12.75">
      <c r="A603" s="142">
        <v>6</v>
      </c>
      <c r="B603" s="147" t="s">
        <v>444</v>
      </c>
      <c r="C603" s="190">
        <v>5880</v>
      </c>
      <c r="D603" s="309">
        <f t="shared" si="23"/>
        <v>5880</v>
      </c>
      <c r="F603" s="9"/>
      <c r="J603"/>
      <c r="K603"/>
    </row>
    <row r="604" spans="1:11" ht="12.75">
      <c r="A604" s="142">
        <v>7</v>
      </c>
      <c r="B604" s="147" t="s">
        <v>452</v>
      </c>
      <c r="C604" s="190">
        <v>10800</v>
      </c>
      <c r="D604" s="309">
        <f t="shared" si="23"/>
        <v>10800</v>
      </c>
      <c r="F604" s="9"/>
      <c r="J604"/>
      <c r="K604"/>
    </row>
    <row r="605" spans="1:11" ht="12.75">
      <c r="A605" s="142">
        <v>8</v>
      </c>
      <c r="B605" s="147" t="s">
        <v>453</v>
      </c>
      <c r="C605" s="190"/>
      <c r="D605" s="309">
        <f t="shared" si="23"/>
        <v>0</v>
      </c>
      <c r="F605" s="9"/>
      <c r="J605"/>
      <c r="K605"/>
    </row>
    <row r="606" spans="1:11" ht="12.75">
      <c r="A606" s="142">
        <v>9</v>
      </c>
      <c r="B606" s="147" t="s">
        <v>456</v>
      </c>
      <c r="C606" s="190"/>
      <c r="D606" s="309">
        <f t="shared" si="23"/>
        <v>0</v>
      </c>
      <c r="F606" s="9"/>
      <c r="J606"/>
      <c r="K606"/>
    </row>
    <row r="607" spans="1:11" ht="12.75">
      <c r="A607" s="142">
        <v>10</v>
      </c>
      <c r="B607" s="147" t="s">
        <v>454</v>
      </c>
      <c r="C607" s="190">
        <v>10000</v>
      </c>
      <c r="D607" s="309">
        <f t="shared" si="23"/>
        <v>10000</v>
      </c>
      <c r="F607" s="9"/>
      <c r="J607"/>
      <c r="K607"/>
    </row>
    <row r="608" spans="1:11" ht="12.75">
      <c r="A608" s="142" t="s">
        <v>288</v>
      </c>
      <c r="B608" s="147" t="s">
        <v>298</v>
      </c>
      <c r="C608" s="190"/>
      <c r="D608" s="309">
        <f t="shared" si="23"/>
        <v>0</v>
      </c>
      <c r="F608" s="9"/>
      <c r="J608"/>
      <c r="K608"/>
    </row>
    <row r="609" spans="1:11" ht="12.75">
      <c r="A609" s="142" t="s">
        <v>470</v>
      </c>
      <c r="B609" s="147" t="s">
        <v>297</v>
      </c>
      <c r="C609" s="190">
        <v>1680</v>
      </c>
      <c r="D609" s="309">
        <f t="shared" si="23"/>
        <v>1680</v>
      </c>
      <c r="F609" s="9"/>
      <c r="J609"/>
      <c r="K609"/>
    </row>
    <row r="610" spans="1:11" ht="12.75">
      <c r="A610" s="307"/>
      <c r="B610" s="308" t="s">
        <v>182</v>
      </c>
      <c r="C610" s="309">
        <f>SUM(C598:C609)</f>
        <v>46510</v>
      </c>
      <c r="D610" s="309">
        <f>SUM(D598:D609)</f>
        <v>46510</v>
      </c>
      <c r="J610"/>
      <c r="K610"/>
    </row>
    <row r="612" spans="1:4" ht="12.75">
      <c r="A612" s="84" t="str">
        <f>+A529</f>
        <v>Ordenanza N° 5677/08</v>
      </c>
      <c r="B612" s="81"/>
      <c r="C612" s="81"/>
      <c r="D612" s="81"/>
    </row>
    <row r="613" spans="1:6" ht="12.75">
      <c r="A613" s="517" t="s">
        <v>328</v>
      </c>
      <c r="B613" s="517"/>
      <c r="C613" s="517"/>
      <c r="D613" s="517"/>
      <c r="E613" s="14"/>
      <c r="F613" s="14"/>
    </row>
    <row r="614" spans="1:4" ht="12.75">
      <c r="A614" s="88" t="str">
        <f>+A531</f>
        <v>Juris.:</v>
      </c>
      <c r="B614" s="517" t="s">
        <v>71</v>
      </c>
      <c r="C614" s="517"/>
      <c r="D614" s="517"/>
    </row>
    <row r="615" spans="1:2" ht="12.75">
      <c r="A615" s="28" t="s">
        <v>572</v>
      </c>
      <c r="B615" s="14"/>
    </row>
    <row r="616" ht="12.75">
      <c r="L616" s="43"/>
    </row>
    <row r="617" spans="1:11" ht="12.75">
      <c r="A617" s="310" t="s">
        <v>167</v>
      </c>
      <c r="B617" s="308" t="s">
        <v>555</v>
      </c>
      <c r="C617" s="310" t="s">
        <v>574</v>
      </c>
      <c r="D617" s="516" t="s">
        <v>182</v>
      </c>
      <c r="J617"/>
      <c r="K617"/>
    </row>
    <row r="618" spans="1:11" ht="12.75">
      <c r="A618" s="310"/>
      <c r="B618" s="311"/>
      <c r="C618" s="310" t="s">
        <v>70</v>
      </c>
      <c r="D618" s="516"/>
      <c r="F618" s="286"/>
      <c r="J618"/>
      <c r="K618"/>
    </row>
    <row r="619" spans="1:11" ht="12.75">
      <c r="A619" s="205" t="s">
        <v>554</v>
      </c>
      <c r="F619" s="285"/>
      <c r="J619"/>
      <c r="K619"/>
    </row>
    <row r="620" spans="1:11" ht="12.75">
      <c r="A620" s="144" t="s">
        <v>210</v>
      </c>
      <c r="B620" s="147" t="s">
        <v>211</v>
      </c>
      <c r="C620" s="190">
        <v>106770</v>
      </c>
      <c r="D620" s="309">
        <f aca="true" t="shared" si="24" ref="D620:D633">SUM(C620:C620)</f>
        <v>106770</v>
      </c>
      <c r="F620" s="9"/>
      <c r="G620" s="9"/>
      <c r="J620"/>
      <c r="K620"/>
    </row>
    <row r="621" spans="1:11" ht="12.75">
      <c r="A621" s="144" t="s">
        <v>212</v>
      </c>
      <c r="B621" s="147" t="s">
        <v>213</v>
      </c>
      <c r="C621" s="190">
        <v>9380</v>
      </c>
      <c r="D621" s="309">
        <f t="shared" si="24"/>
        <v>9380</v>
      </c>
      <c r="F621" s="9"/>
      <c r="G621" s="9"/>
      <c r="J621"/>
      <c r="K621"/>
    </row>
    <row r="622" spans="1:11" ht="12.75">
      <c r="A622" s="144" t="s">
        <v>214</v>
      </c>
      <c r="B622" s="147" t="s">
        <v>285</v>
      </c>
      <c r="C622" s="190">
        <v>0</v>
      </c>
      <c r="D622" s="309">
        <f t="shared" si="24"/>
        <v>0</v>
      </c>
      <c r="F622" s="9"/>
      <c r="G622" s="9"/>
      <c r="J622"/>
      <c r="K622"/>
    </row>
    <row r="623" spans="1:11" ht="12.75">
      <c r="A623" s="144" t="s">
        <v>216</v>
      </c>
      <c r="B623" s="147" t="s">
        <v>215</v>
      </c>
      <c r="C623" s="190">
        <v>14130</v>
      </c>
      <c r="D623" s="309">
        <f t="shared" si="24"/>
        <v>14130</v>
      </c>
      <c r="F623" s="9"/>
      <c r="G623" s="9"/>
      <c r="J623"/>
      <c r="K623"/>
    </row>
    <row r="624" spans="1:11" ht="12.75">
      <c r="A624" s="144" t="s">
        <v>217</v>
      </c>
      <c r="B624" s="147" t="s">
        <v>218</v>
      </c>
      <c r="C624" s="190">
        <v>40690</v>
      </c>
      <c r="D624" s="309">
        <f t="shared" si="24"/>
        <v>40690</v>
      </c>
      <c r="F624" s="9"/>
      <c r="G624" s="9"/>
      <c r="J624"/>
      <c r="K624"/>
    </row>
    <row r="625" spans="1:11" ht="12.75">
      <c r="A625" s="144" t="s">
        <v>219</v>
      </c>
      <c r="B625" s="147" t="s">
        <v>286</v>
      </c>
      <c r="C625" s="190">
        <v>2030</v>
      </c>
      <c r="D625" s="309">
        <f t="shared" si="24"/>
        <v>2030</v>
      </c>
      <c r="F625" s="9"/>
      <c r="G625" s="9"/>
      <c r="J625"/>
      <c r="K625"/>
    </row>
    <row r="626" spans="1:11" ht="12.75">
      <c r="A626" s="144" t="s">
        <v>221</v>
      </c>
      <c r="B626" s="147" t="s">
        <v>220</v>
      </c>
      <c r="C626" s="190">
        <v>17880</v>
      </c>
      <c r="D626" s="309">
        <f t="shared" si="24"/>
        <v>17880</v>
      </c>
      <c r="F626" s="9"/>
      <c r="G626" s="9"/>
      <c r="J626"/>
      <c r="K626"/>
    </row>
    <row r="627" spans="1:11" ht="12.75">
      <c r="A627" s="144" t="s">
        <v>223</v>
      </c>
      <c r="B627" s="147" t="s">
        <v>222</v>
      </c>
      <c r="C627" s="190">
        <v>12670</v>
      </c>
      <c r="D627" s="309">
        <f t="shared" si="24"/>
        <v>12670</v>
      </c>
      <c r="F627" s="9"/>
      <c r="G627" s="9"/>
      <c r="J627"/>
      <c r="K627"/>
    </row>
    <row r="628" spans="1:11" ht="12.75">
      <c r="A628" s="144" t="s">
        <v>224</v>
      </c>
      <c r="B628" s="147" t="s">
        <v>287</v>
      </c>
      <c r="C628" s="190">
        <v>21950</v>
      </c>
      <c r="D628" s="309">
        <f t="shared" si="24"/>
        <v>21950</v>
      </c>
      <c r="F628" s="9"/>
      <c r="G628" s="9"/>
      <c r="J628"/>
      <c r="K628"/>
    </row>
    <row r="629" spans="1:11" ht="12.75">
      <c r="A629" s="144" t="s">
        <v>225</v>
      </c>
      <c r="B629" s="147" t="s">
        <v>289</v>
      </c>
      <c r="C629" s="190">
        <v>19570</v>
      </c>
      <c r="D629" s="309">
        <f t="shared" si="24"/>
        <v>19570</v>
      </c>
      <c r="F629" s="9"/>
      <c r="G629" s="9"/>
      <c r="J629"/>
      <c r="K629"/>
    </row>
    <row r="630" spans="1:11" ht="12.75">
      <c r="A630" s="144" t="s">
        <v>284</v>
      </c>
      <c r="B630" s="147" t="s">
        <v>290</v>
      </c>
      <c r="C630" s="190">
        <v>25520</v>
      </c>
      <c r="D630" s="309">
        <f t="shared" si="24"/>
        <v>25520</v>
      </c>
      <c r="F630" s="9"/>
      <c r="G630" s="9"/>
      <c r="J630"/>
      <c r="K630"/>
    </row>
    <row r="631" spans="1:11" ht="12.75">
      <c r="A631" s="144" t="s">
        <v>288</v>
      </c>
      <c r="B631" s="147" t="s">
        <v>291</v>
      </c>
      <c r="C631" s="190">
        <v>15060</v>
      </c>
      <c r="D631" s="309">
        <f t="shared" si="24"/>
        <v>15060</v>
      </c>
      <c r="F631" s="9"/>
      <c r="G631" s="9"/>
      <c r="J631"/>
      <c r="K631"/>
    </row>
    <row r="632" spans="1:11" ht="12.75">
      <c r="A632" s="144" t="s">
        <v>292</v>
      </c>
      <c r="B632" s="147" t="s">
        <v>294</v>
      </c>
      <c r="C632" s="190">
        <v>2570</v>
      </c>
      <c r="D632" s="309">
        <f t="shared" si="24"/>
        <v>2570</v>
      </c>
      <c r="F632" s="9"/>
      <c r="G632" s="9"/>
      <c r="J632"/>
      <c r="K632"/>
    </row>
    <row r="633" spans="1:11" ht="12.75">
      <c r="A633" s="144" t="s">
        <v>293</v>
      </c>
      <c r="B633" s="147" t="s">
        <v>295</v>
      </c>
      <c r="C633" s="190"/>
      <c r="D633" s="309">
        <f t="shared" si="24"/>
        <v>0</v>
      </c>
      <c r="F633" s="9"/>
      <c r="G633" s="9"/>
      <c r="J633"/>
      <c r="K633"/>
    </row>
    <row r="634" spans="1:11" ht="12.75">
      <c r="A634" s="307"/>
      <c r="B634" s="308" t="s">
        <v>182</v>
      </c>
      <c r="C634" s="309">
        <f>SUM(C620:C633)</f>
        <v>288220</v>
      </c>
      <c r="D634" s="309">
        <f>SUM(D620:D633)</f>
        <v>288220</v>
      </c>
      <c r="F634" s="72"/>
      <c r="G634" s="9"/>
      <c r="J634"/>
      <c r="K634"/>
    </row>
    <row r="635" spans="8:9" ht="9" customHeight="1">
      <c r="H635" s="72"/>
      <c r="I635" s="9"/>
    </row>
    <row r="636" spans="1:11" ht="12.75">
      <c r="A636" s="310" t="s">
        <v>167</v>
      </c>
      <c r="B636" s="308" t="s">
        <v>557</v>
      </c>
      <c r="C636" s="310" t="s">
        <v>574</v>
      </c>
      <c r="D636" s="516" t="s">
        <v>182</v>
      </c>
      <c r="F636" s="72"/>
      <c r="G636" s="9"/>
      <c r="J636"/>
      <c r="K636"/>
    </row>
    <row r="637" spans="1:11" ht="12.75">
      <c r="A637" s="310"/>
      <c r="B637" s="311"/>
      <c r="C637" s="310" t="s">
        <v>70</v>
      </c>
      <c r="D637" s="516"/>
      <c r="J637"/>
      <c r="K637"/>
    </row>
    <row r="638" spans="1:11" ht="12.75">
      <c r="A638" s="205" t="s">
        <v>558</v>
      </c>
      <c r="J638"/>
      <c r="K638"/>
    </row>
    <row r="639" spans="1:11" ht="12.75">
      <c r="A639" s="144" t="s">
        <v>210</v>
      </c>
      <c r="B639" s="147" t="s">
        <v>211</v>
      </c>
      <c r="C639" s="190"/>
      <c r="D639" s="309">
        <f aca="true" t="shared" si="25" ref="D639:D652">SUM(C639:C639)</f>
        <v>0</v>
      </c>
      <c r="F639" s="9"/>
      <c r="J639"/>
      <c r="K639"/>
    </row>
    <row r="640" spans="1:11" ht="12.75">
      <c r="A640" s="144" t="s">
        <v>212</v>
      </c>
      <c r="B640" s="147" t="s">
        <v>213</v>
      </c>
      <c r="C640" s="190"/>
      <c r="D640" s="309">
        <f t="shared" si="25"/>
        <v>0</v>
      </c>
      <c r="F640" s="9"/>
      <c r="J640"/>
      <c r="K640"/>
    </row>
    <row r="641" spans="1:11" ht="12.75">
      <c r="A641" s="144" t="s">
        <v>214</v>
      </c>
      <c r="B641" s="147" t="s">
        <v>285</v>
      </c>
      <c r="C641" s="190"/>
      <c r="D641" s="309">
        <f t="shared" si="25"/>
        <v>0</v>
      </c>
      <c r="F641" s="9"/>
      <c r="J641"/>
      <c r="K641"/>
    </row>
    <row r="642" spans="1:11" ht="12.75">
      <c r="A642" s="144" t="s">
        <v>216</v>
      </c>
      <c r="B642" s="147" t="s">
        <v>215</v>
      </c>
      <c r="C642" s="190"/>
      <c r="D642" s="309">
        <f t="shared" si="25"/>
        <v>0</v>
      </c>
      <c r="F642" s="9"/>
      <c r="J642"/>
      <c r="K642"/>
    </row>
    <row r="643" spans="1:11" ht="12.75">
      <c r="A643" s="144" t="s">
        <v>217</v>
      </c>
      <c r="B643" s="147" t="s">
        <v>218</v>
      </c>
      <c r="C643" s="190"/>
      <c r="D643" s="309">
        <f t="shared" si="25"/>
        <v>0</v>
      </c>
      <c r="F643" s="9"/>
      <c r="J643"/>
      <c r="K643"/>
    </row>
    <row r="644" spans="1:11" ht="12.75">
      <c r="A644" s="144" t="s">
        <v>219</v>
      </c>
      <c r="B644" s="147" t="s">
        <v>286</v>
      </c>
      <c r="C644" s="190"/>
      <c r="D644" s="309">
        <f t="shared" si="25"/>
        <v>0</v>
      </c>
      <c r="F644" s="9"/>
      <c r="J644"/>
      <c r="K644"/>
    </row>
    <row r="645" spans="1:11" ht="12.75">
      <c r="A645" s="144" t="s">
        <v>221</v>
      </c>
      <c r="B645" s="147" t="s">
        <v>220</v>
      </c>
      <c r="C645" s="190"/>
      <c r="D645" s="309">
        <f t="shared" si="25"/>
        <v>0</v>
      </c>
      <c r="F645" s="9"/>
      <c r="J645"/>
      <c r="K645"/>
    </row>
    <row r="646" spans="1:11" ht="12.75">
      <c r="A646" s="144" t="s">
        <v>223</v>
      </c>
      <c r="B646" s="147" t="s">
        <v>222</v>
      </c>
      <c r="C646" s="190"/>
      <c r="D646" s="309">
        <f t="shared" si="25"/>
        <v>0</v>
      </c>
      <c r="F646" s="9"/>
      <c r="J646"/>
      <c r="K646"/>
    </row>
    <row r="647" spans="1:11" ht="12.75">
      <c r="A647" s="144" t="s">
        <v>224</v>
      </c>
      <c r="B647" s="147" t="s">
        <v>287</v>
      </c>
      <c r="C647" s="190"/>
      <c r="D647" s="309">
        <f t="shared" si="25"/>
        <v>0</v>
      </c>
      <c r="F647" s="9"/>
      <c r="J647"/>
      <c r="K647"/>
    </row>
    <row r="648" spans="1:11" ht="12.75">
      <c r="A648" s="144" t="s">
        <v>225</v>
      </c>
      <c r="B648" s="147" t="s">
        <v>289</v>
      </c>
      <c r="C648" s="190"/>
      <c r="D648" s="309">
        <f t="shared" si="25"/>
        <v>0</v>
      </c>
      <c r="F648" s="9"/>
      <c r="J648"/>
      <c r="K648"/>
    </row>
    <row r="649" spans="1:11" ht="12.75">
      <c r="A649" s="144" t="s">
        <v>284</v>
      </c>
      <c r="B649" s="147" t="s">
        <v>290</v>
      </c>
      <c r="C649" s="190"/>
      <c r="D649" s="309">
        <f t="shared" si="25"/>
        <v>0</v>
      </c>
      <c r="F649" s="9"/>
      <c r="J649"/>
      <c r="K649"/>
    </row>
    <row r="650" spans="1:11" ht="12.75">
      <c r="A650" s="144" t="s">
        <v>288</v>
      </c>
      <c r="B650" s="147" t="s">
        <v>291</v>
      </c>
      <c r="C650" s="190"/>
      <c r="D650" s="309">
        <f t="shared" si="25"/>
        <v>0</v>
      </c>
      <c r="F650" s="9"/>
      <c r="J650"/>
      <c r="K650"/>
    </row>
    <row r="651" spans="1:11" ht="12.75">
      <c r="A651" s="144" t="s">
        <v>292</v>
      </c>
      <c r="B651" s="147" t="s">
        <v>294</v>
      </c>
      <c r="C651" s="190"/>
      <c r="D651" s="309">
        <f t="shared" si="25"/>
        <v>0</v>
      </c>
      <c r="F651" s="9"/>
      <c r="J651"/>
      <c r="K651"/>
    </row>
    <row r="652" spans="1:11" ht="12.75">
      <c r="A652" s="144" t="s">
        <v>293</v>
      </c>
      <c r="B652" s="147" t="s">
        <v>295</v>
      </c>
      <c r="C652" s="190"/>
      <c r="D652" s="309">
        <f t="shared" si="25"/>
        <v>0</v>
      </c>
      <c r="F652" s="9"/>
      <c r="J652"/>
      <c r="K652"/>
    </row>
    <row r="653" spans="1:11" ht="12.75">
      <c r="A653" s="307"/>
      <c r="B653" s="308" t="s">
        <v>182</v>
      </c>
      <c r="C653" s="309">
        <f>SUM(C639:C652)</f>
        <v>0</v>
      </c>
      <c r="D653" s="309">
        <f>SUM(D639:D652)</f>
        <v>0</v>
      </c>
      <c r="E653" s="9"/>
      <c r="J653"/>
      <c r="K653"/>
    </row>
    <row r="654" ht="12.75">
      <c r="A654" s="96" t="s">
        <v>45</v>
      </c>
    </row>
    <row r="656" ht="12.75">
      <c r="A656" s="43" t="str">
        <f>+A612</f>
        <v>Ordenanza N° 5677/08</v>
      </c>
    </row>
    <row r="657" spans="1:6" ht="12.75">
      <c r="A657" s="500" t="s">
        <v>328</v>
      </c>
      <c r="B657" s="500"/>
      <c r="C657" s="500"/>
      <c r="D657" s="500"/>
      <c r="E657" s="14"/>
      <c r="F657" s="14"/>
    </row>
    <row r="658" spans="1:4" ht="12.75">
      <c r="A658" s="28" t="str">
        <f>+A614</f>
        <v>Juris.:</v>
      </c>
      <c r="B658" s="517" t="s">
        <v>71</v>
      </c>
      <c r="C658" s="517"/>
      <c r="D658" s="517"/>
    </row>
    <row r="659" spans="1:2" ht="12.75">
      <c r="A659" s="28" t="s">
        <v>572</v>
      </c>
      <c r="B659" s="14"/>
    </row>
    <row r="661" spans="1:11" ht="12.75">
      <c r="A661" s="310" t="s">
        <v>167</v>
      </c>
      <c r="B661" s="308" t="s">
        <v>560</v>
      </c>
      <c r="C661" s="310" t="s">
        <v>574</v>
      </c>
      <c r="D661" s="516" t="s">
        <v>182</v>
      </c>
      <c r="J661"/>
      <c r="K661"/>
    </row>
    <row r="662" spans="1:11" ht="12.75">
      <c r="A662" s="310"/>
      <c r="B662" s="311"/>
      <c r="C662" s="310" t="s">
        <v>70</v>
      </c>
      <c r="D662" s="516"/>
      <c r="F662" s="286"/>
      <c r="J662"/>
      <c r="K662"/>
    </row>
    <row r="663" spans="1:11" ht="12.75">
      <c r="A663" s="205" t="s">
        <v>559</v>
      </c>
      <c r="J663"/>
      <c r="K663"/>
    </row>
    <row r="664" spans="1:11" ht="12.75">
      <c r="A664" s="142">
        <v>1</v>
      </c>
      <c r="B664" s="147" t="s">
        <v>399</v>
      </c>
      <c r="C664" s="190">
        <v>4790</v>
      </c>
      <c r="D664" s="309">
        <f aca="true" t="shared" si="26" ref="D664:D682">SUM(C664:C664)</f>
        <v>4790</v>
      </c>
      <c r="F664" s="9"/>
      <c r="J664"/>
      <c r="K664"/>
    </row>
    <row r="665" spans="1:11" ht="12.75">
      <c r="A665" s="142">
        <v>2</v>
      </c>
      <c r="B665" s="147" t="s">
        <v>400</v>
      </c>
      <c r="C665" s="190"/>
      <c r="D665" s="309">
        <f t="shared" si="26"/>
        <v>0</v>
      </c>
      <c r="F665" s="9"/>
      <c r="J665"/>
      <c r="K665"/>
    </row>
    <row r="666" spans="1:11" ht="12.75">
      <c r="A666" s="142">
        <v>3</v>
      </c>
      <c r="B666" s="147" t="s">
        <v>401</v>
      </c>
      <c r="C666" s="190"/>
      <c r="D666" s="309">
        <f t="shared" si="26"/>
        <v>0</v>
      </c>
      <c r="F666" s="9"/>
      <c r="J666"/>
      <c r="K666"/>
    </row>
    <row r="667" spans="1:11" ht="12.75">
      <c r="A667" s="142">
        <v>4</v>
      </c>
      <c r="B667" s="147" t="s">
        <v>402</v>
      </c>
      <c r="C667" s="190"/>
      <c r="D667" s="309">
        <f t="shared" si="26"/>
        <v>0</v>
      </c>
      <c r="F667" s="9"/>
      <c r="J667"/>
      <c r="K667"/>
    </row>
    <row r="668" spans="1:11" ht="12.75">
      <c r="A668" s="142">
        <v>5</v>
      </c>
      <c r="B668" s="147" t="s">
        <v>403</v>
      </c>
      <c r="C668" s="190">
        <v>19520</v>
      </c>
      <c r="D668" s="309">
        <f t="shared" si="26"/>
        <v>19520</v>
      </c>
      <c r="F668" s="9"/>
      <c r="J668"/>
      <c r="K668"/>
    </row>
    <row r="669" spans="1:11" ht="12.75">
      <c r="A669" s="142">
        <v>6</v>
      </c>
      <c r="B669" s="147" t="s">
        <v>404</v>
      </c>
      <c r="C669" s="190"/>
      <c r="D669" s="309">
        <f t="shared" si="26"/>
        <v>0</v>
      </c>
      <c r="F669" s="9"/>
      <c r="J669"/>
      <c r="K669"/>
    </row>
    <row r="670" spans="1:11" ht="12.75">
      <c r="A670" s="142">
        <v>7</v>
      </c>
      <c r="B670" s="147" t="s">
        <v>405</v>
      </c>
      <c r="C670" s="190"/>
      <c r="D670" s="309">
        <f t="shared" si="26"/>
        <v>0</v>
      </c>
      <c r="F670" s="9"/>
      <c r="J670"/>
      <c r="K670"/>
    </row>
    <row r="671" spans="1:11" ht="12.75">
      <c r="A671" s="142">
        <v>8</v>
      </c>
      <c r="B671" s="147" t="s">
        <v>406</v>
      </c>
      <c r="C671" s="190"/>
      <c r="D671" s="309">
        <f t="shared" si="26"/>
        <v>0</v>
      </c>
      <c r="F671" s="9"/>
      <c r="J671"/>
      <c r="K671"/>
    </row>
    <row r="672" spans="1:11" ht="12.75">
      <c r="A672" s="142">
        <v>9</v>
      </c>
      <c r="B672" s="147" t="s">
        <v>407</v>
      </c>
      <c r="C672" s="190">
        <v>12650</v>
      </c>
      <c r="D672" s="309">
        <f t="shared" si="26"/>
        <v>12650</v>
      </c>
      <c r="F672" s="9"/>
      <c r="J672"/>
      <c r="K672"/>
    </row>
    <row r="673" spans="1:11" ht="12.75">
      <c r="A673" s="142">
        <v>10</v>
      </c>
      <c r="B673" s="147" t="s">
        <v>408</v>
      </c>
      <c r="C673" s="190"/>
      <c r="D673" s="309">
        <f t="shared" si="26"/>
        <v>0</v>
      </c>
      <c r="F673" s="9"/>
      <c r="J673"/>
      <c r="K673"/>
    </row>
    <row r="674" spans="1:11" ht="12.75">
      <c r="A674" s="142">
        <v>11</v>
      </c>
      <c r="B674" s="147" t="s">
        <v>409</v>
      </c>
      <c r="C674" s="190">
        <v>29680</v>
      </c>
      <c r="D674" s="309">
        <f t="shared" si="26"/>
        <v>29680</v>
      </c>
      <c r="F674" s="9"/>
      <c r="J674"/>
      <c r="K674"/>
    </row>
    <row r="675" spans="1:11" ht="12.75">
      <c r="A675" s="142">
        <v>12</v>
      </c>
      <c r="B675" s="147" t="s">
        <v>410</v>
      </c>
      <c r="C675" s="190"/>
      <c r="D675" s="309">
        <f t="shared" si="26"/>
        <v>0</v>
      </c>
      <c r="F675" s="9"/>
      <c r="J675"/>
      <c r="K675"/>
    </row>
    <row r="676" spans="1:11" ht="12.75">
      <c r="A676" s="142">
        <v>13</v>
      </c>
      <c r="B676" s="147" t="s">
        <v>411</v>
      </c>
      <c r="C676" s="190"/>
      <c r="D676" s="309">
        <f t="shared" si="26"/>
        <v>0</v>
      </c>
      <c r="F676" s="9"/>
      <c r="J676"/>
      <c r="K676"/>
    </row>
    <row r="677" spans="1:11" ht="12.75">
      <c r="A677" s="142">
        <v>14</v>
      </c>
      <c r="B677" s="147" t="s">
        <v>412</v>
      </c>
      <c r="C677" s="190"/>
      <c r="D677" s="309">
        <f t="shared" si="26"/>
        <v>0</v>
      </c>
      <c r="F677" s="9"/>
      <c r="J677"/>
      <c r="K677"/>
    </row>
    <row r="678" spans="1:11" ht="12.75">
      <c r="A678" s="142">
        <v>15</v>
      </c>
      <c r="B678" s="147" t="s">
        <v>413</v>
      </c>
      <c r="C678" s="190">
        <v>27190</v>
      </c>
      <c r="D678" s="309">
        <f t="shared" si="26"/>
        <v>27190</v>
      </c>
      <c r="F678" s="9"/>
      <c r="J678"/>
      <c r="K678"/>
    </row>
    <row r="679" spans="1:11" ht="12.75">
      <c r="A679" s="142">
        <v>16</v>
      </c>
      <c r="B679" s="147" t="s">
        <v>414</v>
      </c>
      <c r="C679" s="190"/>
      <c r="D679" s="309">
        <f t="shared" si="26"/>
        <v>0</v>
      </c>
      <c r="F679" s="9"/>
      <c r="J679"/>
      <c r="K679"/>
    </row>
    <row r="680" spans="1:11" ht="12.75">
      <c r="A680" s="142">
        <v>17</v>
      </c>
      <c r="B680" s="147" t="s">
        <v>415</v>
      </c>
      <c r="C680" s="190"/>
      <c r="D680" s="309">
        <f t="shared" si="26"/>
        <v>0</v>
      </c>
      <c r="F680" s="9"/>
      <c r="J680"/>
      <c r="K680"/>
    </row>
    <row r="681" spans="1:11" ht="12.75">
      <c r="A681" s="142">
        <v>18</v>
      </c>
      <c r="B681" s="147" t="s">
        <v>416</v>
      </c>
      <c r="C681" s="190"/>
      <c r="D681" s="309">
        <f t="shared" si="26"/>
        <v>0</v>
      </c>
      <c r="F681" s="9"/>
      <c r="J681"/>
      <c r="K681"/>
    </row>
    <row r="682" spans="1:11" ht="12.75">
      <c r="A682" s="142">
        <v>19</v>
      </c>
      <c r="B682" s="147" t="s">
        <v>417</v>
      </c>
      <c r="C682" s="190"/>
      <c r="D682" s="309">
        <f t="shared" si="26"/>
        <v>0</v>
      </c>
      <c r="F682" s="9"/>
      <c r="J682"/>
      <c r="K682"/>
    </row>
    <row r="683" spans="1:11" ht="12.75">
      <c r="A683" s="307"/>
      <c r="B683" s="308" t="s">
        <v>182</v>
      </c>
      <c r="C683" s="309">
        <f>SUM(C664:C682)</f>
        <v>93830</v>
      </c>
      <c r="D683" s="309">
        <f>SUM(D664:D682)</f>
        <v>93830</v>
      </c>
      <c r="J683"/>
      <c r="K683"/>
    </row>
    <row r="685" spans="1:11" ht="12.75">
      <c r="A685" s="310" t="s">
        <v>167</v>
      </c>
      <c r="B685" s="308" t="s">
        <v>549</v>
      </c>
      <c r="C685" s="310" t="s">
        <v>574</v>
      </c>
      <c r="D685" s="516" t="s">
        <v>182</v>
      </c>
      <c r="J685"/>
      <c r="K685"/>
    </row>
    <row r="686" spans="1:11" ht="12.75">
      <c r="A686" s="310"/>
      <c r="B686" s="311"/>
      <c r="C686" s="310" t="s">
        <v>70</v>
      </c>
      <c r="D686" s="516"/>
      <c r="J686"/>
      <c r="K686"/>
    </row>
    <row r="687" spans="1:11" ht="12.75">
      <c r="A687" s="205" t="s">
        <v>561</v>
      </c>
      <c r="J687"/>
      <c r="K687"/>
    </row>
    <row r="688" spans="1:11" ht="12.75">
      <c r="A688" s="142">
        <v>1</v>
      </c>
      <c r="B688" s="147" t="s">
        <v>418</v>
      </c>
      <c r="C688" s="190"/>
      <c r="D688" s="309">
        <f aca="true" t="shared" si="27" ref="D688:D711">SUM(C688:C688)</f>
        <v>0</v>
      </c>
      <c r="J688"/>
      <c r="K688"/>
    </row>
    <row r="689" spans="1:11" ht="12.75">
      <c r="A689" s="142">
        <v>2</v>
      </c>
      <c r="B689" s="147" t="s">
        <v>419</v>
      </c>
      <c r="C689" s="190"/>
      <c r="D689" s="309">
        <f t="shared" si="27"/>
        <v>0</v>
      </c>
      <c r="F689" s="9"/>
      <c r="J689"/>
      <c r="K689"/>
    </row>
    <row r="690" spans="1:11" ht="12.75">
      <c r="A690" s="142">
        <v>3</v>
      </c>
      <c r="B690" s="147" t="s">
        <v>420</v>
      </c>
      <c r="C690" s="190"/>
      <c r="D690" s="309">
        <f t="shared" si="27"/>
        <v>0</v>
      </c>
      <c r="F690" s="9"/>
      <c r="J690"/>
      <c r="K690"/>
    </row>
    <row r="691" spans="1:11" ht="12.75">
      <c r="A691" s="142">
        <v>4</v>
      </c>
      <c r="B691" s="147" t="s">
        <v>421</v>
      </c>
      <c r="C691" s="190"/>
      <c r="D691" s="309">
        <f t="shared" si="27"/>
        <v>0</v>
      </c>
      <c r="F691" s="9"/>
      <c r="J691"/>
      <c r="K691"/>
    </row>
    <row r="692" spans="1:11" ht="12.75">
      <c r="A692" s="142">
        <v>5</v>
      </c>
      <c r="B692" s="147" t="s">
        <v>422</v>
      </c>
      <c r="C692" s="190"/>
      <c r="D692" s="309">
        <f t="shared" si="27"/>
        <v>0</v>
      </c>
      <c r="F692" s="9"/>
      <c r="J692"/>
      <c r="K692"/>
    </row>
    <row r="693" spans="1:11" ht="12.75">
      <c r="A693" s="142">
        <v>6</v>
      </c>
      <c r="B693" s="147" t="s">
        <v>423</v>
      </c>
      <c r="C693" s="190">
        <v>12670</v>
      </c>
      <c r="D693" s="309">
        <f t="shared" si="27"/>
        <v>12670</v>
      </c>
      <c r="F693" s="9"/>
      <c r="J693"/>
      <c r="K693"/>
    </row>
    <row r="694" spans="1:11" ht="12.75">
      <c r="A694" s="142">
        <v>7</v>
      </c>
      <c r="B694" s="147" t="s">
        <v>424</v>
      </c>
      <c r="C694" s="190">
        <v>20010</v>
      </c>
      <c r="D694" s="309">
        <f t="shared" si="27"/>
        <v>20010</v>
      </c>
      <c r="F694" s="9"/>
      <c r="J694"/>
      <c r="K694"/>
    </row>
    <row r="695" spans="1:11" ht="12.75">
      <c r="A695" s="142">
        <v>8</v>
      </c>
      <c r="B695" s="147" t="s">
        <v>425</v>
      </c>
      <c r="C695" s="190"/>
      <c r="D695" s="309">
        <f t="shared" si="27"/>
        <v>0</v>
      </c>
      <c r="F695" s="9"/>
      <c r="J695"/>
      <c r="K695"/>
    </row>
    <row r="696" spans="1:11" ht="12.75">
      <c r="A696" s="142">
        <v>9</v>
      </c>
      <c r="B696" s="147" t="s">
        <v>426</v>
      </c>
      <c r="C696" s="190">
        <v>2870</v>
      </c>
      <c r="D696" s="309">
        <f t="shared" si="27"/>
        <v>2870</v>
      </c>
      <c r="F696" s="9"/>
      <c r="J696"/>
      <c r="K696"/>
    </row>
    <row r="697" spans="1:11" ht="12.75">
      <c r="A697" s="142">
        <v>10</v>
      </c>
      <c r="B697" s="147" t="s">
        <v>427</v>
      </c>
      <c r="C697" s="190">
        <v>12480</v>
      </c>
      <c r="D697" s="309">
        <f t="shared" si="27"/>
        <v>12480</v>
      </c>
      <c r="F697" s="9"/>
      <c r="J697"/>
      <c r="K697"/>
    </row>
    <row r="698" spans="1:11" ht="12.75">
      <c r="A698" s="142">
        <v>11</v>
      </c>
      <c r="B698" s="147" t="s">
        <v>428</v>
      </c>
      <c r="C698" s="190"/>
      <c r="D698" s="309">
        <f t="shared" si="27"/>
        <v>0</v>
      </c>
      <c r="F698" s="9"/>
      <c r="J698"/>
      <c r="K698"/>
    </row>
    <row r="699" spans="1:11" ht="12.75">
      <c r="A699" s="142">
        <v>12</v>
      </c>
      <c r="B699" s="147" t="s">
        <v>429</v>
      </c>
      <c r="C699" s="190"/>
      <c r="D699" s="309">
        <f t="shared" si="27"/>
        <v>0</v>
      </c>
      <c r="F699" s="9"/>
      <c r="J699"/>
      <c r="K699"/>
    </row>
    <row r="700" spans="1:11" ht="12.75">
      <c r="A700" s="142">
        <v>13</v>
      </c>
      <c r="B700" s="147" t="s">
        <v>430</v>
      </c>
      <c r="C700" s="190"/>
      <c r="D700" s="309">
        <f t="shared" si="27"/>
        <v>0</v>
      </c>
      <c r="F700" s="9"/>
      <c r="J700"/>
      <c r="K700"/>
    </row>
    <row r="701" spans="1:11" ht="12.75">
      <c r="A701" s="142">
        <v>14</v>
      </c>
      <c r="B701" s="147" t="s">
        <v>431</v>
      </c>
      <c r="C701" s="190"/>
      <c r="D701" s="309">
        <f t="shared" si="27"/>
        <v>0</v>
      </c>
      <c r="F701" s="9"/>
      <c r="J701"/>
      <c r="K701"/>
    </row>
    <row r="702" spans="1:11" ht="12.75">
      <c r="A702" s="142">
        <v>15</v>
      </c>
      <c r="B702" s="147" t="s">
        <v>432</v>
      </c>
      <c r="C702" s="190"/>
      <c r="D702" s="309">
        <f t="shared" si="27"/>
        <v>0</v>
      </c>
      <c r="F702" s="9"/>
      <c r="J702"/>
      <c r="K702"/>
    </row>
    <row r="703" spans="1:11" ht="12.75">
      <c r="A703" s="142">
        <v>16</v>
      </c>
      <c r="B703" s="147" t="s">
        <v>433</v>
      </c>
      <c r="C703" s="190"/>
      <c r="D703" s="309">
        <f t="shared" si="27"/>
        <v>0</v>
      </c>
      <c r="F703" s="9"/>
      <c r="J703"/>
      <c r="K703"/>
    </row>
    <row r="704" spans="1:11" ht="12.75">
      <c r="A704" s="142">
        <v>17</v>
      </c>
      <c r="B704" s="147" t="s">
        <v>434</v>
      </c>
      <c r="C704" s="190"/>
      <c r="D704" s="309">
        <f t="shared" si="27"/>
        <v>0</v>
      </c>
      <c r="F704" s="9"/>
      <c r="J704"/>
      <c r="K704"/>
    </row>
    <row r="705" spans="1:11" ht="12.75">
      <c r="A705" s="142">
        <v>18</v>
      </c>
      <c r="B705" s="147" t="s">
        <v>435</v>
      </c>
      <c r="C705" s="190"/>
      <c r="D705" s="309">
        <f t="shared" si="27"/>
        <v>0</v>
      </c>
      <c r="F705" s="9"/>
      <c r="J705"/>
      <c r="K705"/>
    </row>
    <row r="706" spans="1:11" ht="12.75">
      <c r="A706" s="142">
        <v>19</v>
      </c>
      <c r="B706" s="147" t="s">
        <v>436</v>
      </c>
      <c r="C706" s="190"/>
      <c r="D706" s="309">
        <f t="shared" si="27"/>
        <v>0</v>
      </c>
      <c r="F706" s="9"/>
      <c r="J706"/>
      <c r="K706"/>
    </row>
    <row r="707" spans="1:11" ht="12.75">
      <c r="A707" s="142">
        <v>20</v>
      </c>
      <c r="B707" s="147" t="s">
        <v>437</v>
      </c>
      <c r="C707" s="190">
        <v>75270</v>
      </c>
      <c r="D707" s="309">
        <f t="shared" si="27"/>
        <v>75270</v>
      </c>
      <c r="F707" s="9"/>
      <c r="J707"/>
      <c r="K707"/>
    </row>
    <row r="708" spans="1:11" ht="12.75">
      <c r="A708" s="142">
        <v>21</v>
      </c>
      <c r="B708" s="147" t="s">
        <v>438</v>
      </c>
      <c r="C708" s="190">
        <v>32000</v>
      </c>
      <c r="D708" s="309">
        <f t="shared" si="27"/>
        <v>32000</v>
      </c>
      <c r="F708" s="9"/>
      <c r="J708"/>
      <c r="K708"/>
    </row>
    <row r="709" spans="1:11" ht="12.75">
      <c r="A709" s="142" t="s">
        <v>814</v>
      </c>
      <c r="B709" s="147" t="s">
        <v>813</v>
      </c>
      <c r="C709" s="190"/>
      <c r="D709" s="309">
        <f t="shared" si="27"/>
        <v>0</v>
      </c>
      <c r="F709" s="9"/>
      <c r="J709"/>
      <c r="K709"/>
    </row>
    <row r="710" spans="1:11" ht="12.75">
      <c r="A710" s="142" t="s">
        <v>815</v>
      </c>
      <c r="B710" s="147" t="s">
        <v>816</v>
      </c>
      <c r="C710" s="206"/>
      <c r="D710" s="309">
        <f t="shared" si="27"/>
        <v>0</v>
      </c>
      <c r="F710" s="9"/>
      <c r="J710"/>
      <c r="K710"/>
    </row>
    <row r="711" spans="1:11" ht="12.75">
      <c r="A711" s="142" t="s">
        <v>801</v>
      </c>
      <c r="B711" s="147" t="s">
        <v>821</v>
      </c>
      <c r="C711" s="190">
        <v>285830</v>
      </c>
      <c r="D711" s="309">
        <f t="shared" si="27"/>
        <v>285830</v>
      </c>
      <c r="F711" s="9"/>
      <c r="J711"/>
      <c r="K711"/>
    </row>
    <row r="712" spans="1:11" ht="12.75">
      <c r="A712" s="74"/>
      <c r="B712" s="75"/>
      <c r="C712" s="76"/>
      <c r="D712" s="309"/>
      <c r="J712"/>
      <c r="K712"/>
    </row>
    <row r="713" spans="1:11" ht="12.75">
      <c r="A713" s="307"/>
      <c r="B713" s="308" t="s">
        <v>182</v>
      </c>
      <c r="C713" s="309">
        <f>SUM(C688:C712)</f>
        <v>441130</v>
      </c>
      <c r="D713" s="309">
        <f>SUM(D688:D712)</f>
        <v>441130</v>
      </c>
      <c r="J713"/>
      <c r="K713"/>
    </row>
    <row r="714" spans="1:3" ht="12.75">
      <c r="A714" s="86" t="s">
        <v>830</v>
      </c>
      <c r="C714" s="9"/>
    </row>
    <row r="715" spans="1:3" ht="12.75">
      <c r="A715" s="86"/>
      <c r="C715" s="9"/>
    </row>
    <row r="716" ht="12.75">
      <c r="A716" s="84" t="str">
        <f>+A656</f>
        <v>Ordenanza N° 5677/08</v>
      </c>
    </row>
    <row r="717" spans="1:6" ht="12.75">
      <c r="A717" s="500" t="s">
        <v>328</v>
      </c>
      <c r="B717" s="500"/>
      <c r="C717" s="500"/>
      <c r="D717" s="500"/>
      <c r="E717" s="14"/>
      <c r="F717" s="14"/>
    </row>
    <row r="718" spans="1:4" ht="12.75">
      <c r="A718" s="84" t="str">
        <f>+A658</f>
        <v>Juris.:</v>
      </c>
      <c r="B718" s="517" t="s">
        <v>71</v>
      </c>
      <c r="C718" s="517"/>
      <c r="D718" s="517"/>
    </row>
    <row r="719" spans="1:2" ht="12.75">
      <c r="A719" s="28" t="s">
        <v>572</v>
      </c>
      <c r="B719" s="14"/>
    </row>
    <row r="720" spans="1:3" ht="12.75">
      <c r="A720" s="86"/>
      <c r="C720" s="9"/>
    </row>
    <row r="721" spans="1:11" ht="12.75">
      <c r="A721" s="310" t="s">
        <v>167</v>
      </c>
      <c r="B721" s="308" t="s">
        <v>576</v>
      </c>
      <c r="C721" s="310" t="s">
        <v>574</v>
      </c>
      <c r="D721" s="516" t="s">
        <v>182</v>
      </c>
      <c r="J721"/>
      <c r="K721"/>
    </row>
    <row r="722" spans="1:11" ht="12.75">
      <c r="A722" s="310"/>
      <c r="B722" s="311"/>
      <c r="C722" s="310" t="s">
        <v>70</v>
      </c>
      <c r="D722" s="516"/>
      <c r="J722"/>
      <c r="K722"/>
    </row>
    <row r="723" spans="1:11" ht="12.75">
      <c r="A723" s="205" t="s">
        <v>562</v>
      </c>
      <c r="J723"/>
      <c r="K723"/>
    </row>
    <row r="724" spans="1:11" ht="12.75">
      <c r="A724" s="142">
        <v>1</v>
      </c>
      <c r="B724" s="147" t="s">
        <v>439</v>
      </c>
      <c r="C724" s="190"/>
      <c r="D724" s="309">
        <f aca="true" t="shared" si="28" ref="D724:D735">SUM(C724:C724)</f>
        <v>0</v>
      </c>
      <c r="F724" s="9"/>
      <c r="J724"/>
      <c r="K724"/>
    </row>
    <row r="725" spans="1:11" ht="12.75">
      <c r="A725" s="142">
        <v>2</v>
      </c>
      <c r="B725" s="147" t="s">
        <v>440</v>
      </c>
      <c r="C725" s="190"/>
      <c r="D725" s="309">
        <f t="shared" si="28"/>
        <v>0</v>
      </c>
      <c r="F725" s="9"/>
      <c r="J725"/>
      <c r="K725"/>
    </row>
    <row r="726" spans="1:11" ht="12.75">
      <c r="A726" s="142">
        <v>3</v>
      </c>
      <c r="B726" s="147" t="s">
        <v>441</v>
      </c>
      <c r="C726" s="190"/>
      <c r="D726" s="309">
        <f t="shared" si="28"/>
        <v>0</v>
      </c>
      <c r="F726" s="9"/>
      <c r="J726"/>
      <c r="K726"/>
    </row>
    <row r="727" spans="1:11" ht="12.75">
      <c r="A727" s="142">
        <v>4</v>
      </c>
      <c r="B727" s="147" t="s">
        <v>442</v>
      </c>
      <c r="C727" s="190"/>
      <c r="D727" s="309">
        <f t="shared" si="28"/>
        <v>0</v>
      </c>
      <c r="F727" s="9"/>
      <c r="J727"/>
      <c r="K727"/>
    </row>
    <row r="728" spans="1:11" ht="12.75">
      <c r="A728" s="142">
        <v>5</v>
      </c>
      <c r="B728" s="147" t="s">
        <v>443</v>
      </c>
      <c r="C728" s="190">
        <v>2300</v>
      </c>
      <c r="D728" s="309">
        <f t="shared" si="28"/>
        <v>2300</v>
      </c>
      <c r="F728" s="9"/>
      <c r="J728"/>
      <c r="K728"/>
    </row>
    <row r="729" spans="1:11" ht="12.75">
      <c r="A729" s="142">
        <v>6</v>
      </c>
      <c r="B729" s="147" t="s">
        <v>444</v>
      </c>
      <c r="C729" s="190">
        <v>5040</v>
      </c>
      <c r="D729" s="309">
        <f t="shared" si="28"/>
        <v>5040</v>
      </c>
      <c r="F729" s="9"/>
      <c r="J729"/>
      <c r="K729"/>
    </row>
    <row r="730" spans="1:11" ht="12.75">
      <c r="A730" s="142">
        <v>7</v>
      </c>
      <c r="B730" s="147" t="s">
        <v>452</v>
      </c>
      <c r="C730" s="190"/>
      <c r="D730" s="309">
        <f t="shared" si="28"/>
        <v>0</v>
      </c>
      <c r="F730" s="9"/>
      <c r="J730"/>
      <c r="K730"/>
    </row>
    <row r="731" spans="1:11" ht="12.75">
      <c r="A731" s="142">
        <v>8</v>
      </c>
      <c r="B731" s="147" t="s">
        <v>453</v>
      </c>
      <c r="C731" s="190">
        <v>5000</v>
      </c>
      <c r="D731" s="309">
        <f t="shared" si="28"/>
        <v>5000</v>
      </c>
      <c r="F731" s="9"/>
      <c r="J731"/>
      <c r="K731"/>
    </row>
    <row r="732" spans="1:11" ht="12.75">
      <c r="A732" s="142">
        <v>9</v>
      </c>
      <c r="B732" s="147" t="s">
        <v>456</v>
      </c>
      <c r="C732" s="190"/>
      <c r="D732" s="309">
        <f t="shared" si="28"/>
        <v>0</v>
      </c>
      <c r="F732" s="9"/>
      <c r="J732"/>
      <c r="K732"/>
    </row>
    <row r="733" spans="1:11" ht="12.75">
      <c r="A733" s="142">
        <v>10</v>
      </c>
      <c r="B733" s="147" t="s">
        <v>454</v>
      </c>
      <c r="C733" s="190">
        <v>1000</v>
      </c>
      <c r="D733" s="309">
        <f t="shared" si="28"/>
        <v>1000</v>
      </c>
      <c r="F733" s="9"/>
      <c r="J733"/>
      <c r="K733"/>
    </row>
    <row r="734" spans="1:11" ht="12.75">
      <c r="A734" s="142" t="s">
        <v>288</v>
      </c>
      <c r="B734" s="147" t="s">
        <v>298</v>
      </c>
      <c r="C734" s="190"/>
      <c r="D734" s="309">
        <f t="shared" si="28"/>
        <v>0</v>
      </c>
      <c r="F734" s="9"/>
      <c r="J734"/>
      <c r="K734"/>
    </row>
    <row r="735" spans="1:11" ht="12.75">
      <c r="A735" s="142" t="s">
        <v>470</v>
      </c>
      <c r="B735" s="147" t="s">
        <v>297</v>
      </c>
      <c r="C735" s="190"/>
      <c r="D735" s="309">
        <f t="shared" si="28"/>
        <v>0</v>
      </c>
      <c r="F735" s="9"/>
      <c r="J735"/>
      <c r="K735"/>
    </row>
    <row r="736" spans="1:11" ht="12.75">
      <c r="A736" s="307"/>
      <c r="B736" s="308" t="s">
        <v>182</v>
      </c>
      <c r="C736" s="309">
        <f>SUM(C724:C735)</f>
        <v>13340</v>
      </c>
      <c r="D736" s="309">
        <f>SUM(D724:D735)</f>
        <v>13340</v>
      </c>
      <c r="J736"/>
      <c r="K736"/>
    </row>
    <row r="738" spans="1:2" ht="12.75">
      <c r="A738" s="84" t="str">
        <f>+A529</f>
        <v>Ordenanza N° 5677/08</v>
      </c>
      <c r="B738" s="81"/>
    </row>
    <row r="739" spans="1:10" ht="12.75">
      <c r="A739" s="517" t="s">
        <v>328</v>
      </c>
      <c r="B739" s="517"/>
      <c r="C739" s="517"/>
      <c r="D739" s="517"/>
      <c r="E739" s="14"/>
      <c r="F739" s="14"/>
      <c r="G739" s="14"/>
      <c r="H739" s="14"/>
      <c r="I739" s="14"/>
      <c r="J739" s="14"/>
    </row>
    <row r="740" spans="1:2" ht="12.75">
      <c r="A740" s="88" t="str">
        <f>+A531</f>
        <v>Juris.:</v>
      </c>
      <c r="B740" s="103" t="s">
        <v>831</v>
      </c>
    </row>
    <row r="741" spans="1:2" ht="12.75">
      <c r="A741" s="28" t="s">
        <v>572</v>
      </c>
      <c r="B741" s="14"/>
    </row>
    <row r="742" spans="9:11" ht="12.75">
      <c r="I742"/>
      <c r="J742"/>
      <c r="K742"/>
    </row>
    <row r="743" spans="1:11" ht="12.75">
      <c r="A743" s="310" t="s">
        <v>167</v>
      </c>
      <c r="B743" s="308" t="s">
        <v>555</v>
      </c>
      <c r="C743" s="310" t="s">
        <v>574</v>
      </c>
      <c r="D743" s="516" t="s">
        <v>182</v>
      </c>
      <c r="F743"/>
      <c r="G743"/>
      <c r="H743"/>
      <c r="I743"/>
      <c r="J743"/>
      <c r="K743"/>
    </row>
    <row r="744" spans="1:11" ht="12.75">
      <c r="A744" s="310"/>
      <c r="B744" s="311"/>
      <c r="C744" s="310" t="s">
        <v>580</v>
      </c>
      <c r="D744" s="516"/>
      <c r="F744" s="286"/>
      <c r="G744"/>
      <c r="H744"/>
      <c r="I744"/>
      <c r="J744"/>
      <c r="K744"/>
    </row>
    <row r="745" spans="1:11" ht="12.75">
      <c r="A745" s="205" t="s">
        <v>554</v>
      </c>
      <c r="G745"/>
      <c r="H745"/>
      <c r="I745"/>
      <c r="J745"/>
      <c r="K745"/>
    </row>
    <row r="746" spans="1:11" ht="12.75">
      <c r="A746" s="144" t="s">
        <v>210</v>
      </c>
      <c r="B746" s="147" t="s">
        <v>211</v>
      </c>
      <c r="C746" s="190">
        <v>213090</v>
      </c>
      <c r="D746" s="309">
        <f aca="true" t="shared" si="29" ref="D746:D759">SUM(C746:C746)</f>
        <v>213090</v>
      </c>
      <c r="F746" s="9"/>
      <c r="G746"/>
      <c r="H746"/>
      <c r="I746"/>
      <c r="J746"/>
      <c r="K746"/>
    </row>
    <row r="747" spans="1:11" ht="12.75">
      <c r="A747" s="144" t="s">
        <v>212</v>
      </c>
      <c r="B747" s="147" t="s">
        <v>213</v>
      </c>
      <c r="C747" s="190">
        <v>89790</v>
      </c>
      <c r="D747" s="309">
        <f t="shared" si="29"/>
        <v>89790</v>
      </c>
      <c r="F747" s="9"/>
      <c r="G747"/>
      <c r="H747"/>
      <c r="I747"/>
      <c r="J747"/>
      <c r="K747"/>
    </row>
    <row r="748" spans="1:11" ht="12.75">
      <c r="A748" s="144" t="s">
        <v>214</v>
      </c>
      <c r="B748" s="147" t="s">
        <v>285</v>
      </c>
      <c r="C748" s="190">
        <v>0</v>
      </c>
      <c r="D748" s="309">
        <f t="shared" si="29"/>
        <v>0</v>
      </c>
      <c r="F748" s="9"/>
      <c r="G748"/>
      <c r="H748"/>
      <c r="I748"/>
      <c r="J748"/>
      <c r="K748"/>
    </row>
    <row r="749" spans="1:11" ht="12.75">
      <c r="A749" s="144" t="s">
        <v>216</v>
      </c>
      <c r="B749" s="147" t="s">
        <v>215</v>
      </c>
      <c r="C749" s="190">
        <v>60180</v>
      </c>
      <c r="D749" s="309">
        <f t="shared" si="29"/>
        <v>60180</v>
      </c>
      <c r="F749" s="9"/>
      <c r="G749"/>
      <c r="H749"/>
      <c r="I749"/>
      <c r="J749"/>
      <c r="K749"/>
    </row>
    <row r="750" spans="1:11" ht="12.75">
      <c r="A750" s="144" t="s">
        <v>217</v>
      </c>
      <c r="B750" s="147" t="s">
        <v>218</v>
      </c>
      <c r="C750" s="190">
        <v>175910</v>
      </c>
      <c r="D750" s="309">
        <f t="shared" si="29"/>
        <v>175910</v>
      </c>
      <c r="F750" s="9"/>
      <c r="G750"/>
      <c r="H750"/>
      <c r="I750"/>
      <c r="J750"/>
      <c r="K750"/>
    </row>
    <row r="751" spans="1:11" ht="12.75">
      <c r="A751" s="144" t="s">
        <v>219</v>
      </c>
      <c r="B751" s="147" t="s">
        <v>286</v>
      </c>
      <c r="C751" s="190">
        <v>2810</v>
      </c>
      <c r="D751" s="309">
        <f t="shared" si="29"/>
        <v>2810</v>
      </c>
      <c r="F751" s="9"/>
      <c r="G751"/>
      <c r="H751"/>
      <c r="I751"/>
      <c r="J751"/>
      <c r="K751"/>
    </row>
    <row r="752" spans="1:11" ht="12.75">
      <c r="A752" s="144" t="s">
        <v>221</v>
      </c>
      <c r="B752" s="147" t="s">
        <v>220</v>
      </c>
      <c r="C752" s="190">
        <v>316520</v>
      </c>
      <c r="D752" s="309">
        <f t="shared" si="29"/>
        <v>316520</v>
      </c>
      <c r="F752" s="9"/>
      <c r="G752"/>
      <c r="H752"/>
      <c r="I752"/>
      <c r="J752"/>
      <c r="K752"/>
    </row>
    <row r="753" spans="1:11" ht="12.75">
      <c r="A753" s="144" t="s">
        <v>223</v>
      </c>
      <c r="B753" s="147" t="s">
        <v>222</v>
      </c>
      <c r="C753" s="190">
        <v>23030</v>
      </c>
      <c r="D753" s="309">
        <f t="shared" si="29"/>
        <v>23030</v>
      </c>
      <c r="F753" s="9"/>
      <c r="G753"/>
      <c r="H753"/>
      <c r="I753"/>
      <c r="J753"/>
      <c r="K753"/>
    </row>
    <row r="754" spans="1:11" ht="12.75">
      <c r="A754" s="144" t="s">
        <v>224</v>
      </c>
      <c r="B754" s="147" t="s">
        <v>287</v>
      </c>
      <c r="C754" s="190">
        <v>56970</v>
      </c>
      <c r="D754" s="309">
        <f t="shared" si="29"/>
        <v>56970</v>
      </c>
      <c r="F754" s="9"/>
      <c r="G754"/>
      <c r="H754"/>
      <c r="I754"/>
      <c r="J754"/>
      <c r="K754"/>
    </row>
    <row r="755" spans="1:11" ht="12.75">
      <c r="A755" s="144" t="s">
        <v>225</v>
      </c>
      <c r="B755" s="147" t="s">
        <v>289</v>
      </c>
      <c r="C755" s="190">
        <v>58620</v>
      </c>
      <c r="D755" s="309">
        <f t="shared" si="29"/>
        <v>58620</v>
      </c>
      <c r="F755" s="9"/>
      <c r="G755"/>
      <c r="H755"/>
      <c r="I755"/>
      <c r="J755"/>
      <c r="K755"/>
    </row>
    <row r="756" spans="1:11" ht="12.75">
      <c r="A756" s="144" t="s">
        <v>284</v>
      </c>
      <c r="B756" s="147" t="s">
        <v>290</v>
      </c>
      <c r="C756" s="190">
        <v>185550</v>
      </c>
      <c r="D756" s="309">
        <f t="shared" si="29"/>
        <v>185550</v>
      </c>
      <c r="F756" s="9"/>
      <c r="G756"/>
      <c r="H756"/>
      <c r="I756"/>
      <c r="J756"/>
      <c r="K756"/>
    </row>
    <row r="757" spans="1:11" ht="12.75">
      <c r="A757" s="144" t="s">
        <v>288</v>
      </c>
      <c r="B757" s="147" t="s">
        <v>291</v>
      </c>
      <c r="C757" s="190">
        <v>96280</v>
      </c>
      <c r="D757" s="309">
        <f t="shared" si="29"/>
        <v>96280</v>
      </c>
      <c r="F757" s="9"/>
      <c r="G757"/>
      <c r="H757"/>
      <c r="I757"/>
      <c r="J757"/>
      <c r="K757"/>
    </row>
    <row r="758" spans="1:11" ht="12.75">
      <c r="A758" s="144" t="s">
        <v>292</v>
      </c>
      <c r="B758" s="147" t="s">
        <v>294</v>
      </c>
      <c r="C758" s="190">
        <v>16900</v>
      </c>
      <c r="D758" s="309">
        <f t="shared" si="29"/>
        <v>16900</v>
      </c>
      <c r="F758" s="9"/>
      <c r="G758"/>
      <c r="H758"/>
      <c r="I758"/>
      <c r="J758"/>
      <c r="K758"/>
    </row>
    <row r="759" spans="1:11" ht="12.75">
      <c r="A759" s="144" t="s">
        <v>293</v>
      </c>
      <c r="B759" s="147" t="s">
        <v>295</v>
      </c>
      <c r="C759" s="190"/>
      <c r="D759" s="309">
        <f t="shared" si="29"/>
        <v>0</v>
      </c>
      <c r="F759" s="9"/>
      <c r="G759" s="1"/>
      <c r="H759"/>
      <c r="I759"/>
      <c r="J759"/>
      <c r="K759"/>
    </row>
    <row r="760" spans="1:11" ht="12.75">
      <c r="A760" s="307"/>
      <c r="B760" s="308" t="s">
        <v>182</v>
      </c>
      <c r="C760" s="309">
        <f>SUM(C746:C759)</f>
        <v>1295650</v>
      </c>
      <c r="D760" s="309">
        <f>SUM(D746:D759)</f>
        <v>1295650</v>
      </c>
      <c r="F760"/>
      <c r="G760"/>
      <c r="H760"/>
      <c r="I760"/>
      <c r="J760"/>
      <c r="K760"/>
    </row>
    <row r="761" spans="9:11" ht="12.75">
      <c r="I761"/>
      <c r="J761"/>
      <c r="K761"/>
    </row>
    <row r="762" spans="1:11" ht="12.75">
      <c r="A762" s="310" t="s">
        <v>167</v>
      </c>
      <c r="B762" s="308" t="s">
        <v>557</v>
      </c>
      <c r="C762" s="310" t="s">
        <v>574</v>
      </c>
      <c r="D762" s="516" t="s">
        <v>182</v>
      </c>
      <c r="F762"/>
      <c r="G762"/>
      <c r="H762"/>
      <c r="I762"/>
      <c r="J762"/>
      <c r="K762"/>
    </row>
    <row r="763" spans="1:11" ht="12.75">
      <c r="A763" s="310"/>
      <c r="B763" s="311"/>
      <c r="C763" s="310" t="s">
        <v>580</v>
      </c>
      <c r="D763" s="516"/>
      <c r="F763"/>
      <c r="G763"/>
      <c r="H763"/>
      <c r="I763"/>
      <c r="J763"/>
      <c r="K763"/>
    </row>
    <row r="764" spans="1:11" ht="12.75">
      <c r="A764" s="205" t="s">
        <v>558</v>
      </c>
      <c r="F764"/>
      <c r="G764"/>
      <c r="H764"/>
      <c r="I764"/>
      <c r="J764"/>
      <c r="K764"/>
    </row>
    <row r="765" spans="1:11" ht="12.75">
      <c r="A765" s="144" t="s">
        <v>210</v>
      </c>
      <c r="B765" s="147" t="s">
        <v>211</v>
      </c>
      <c r="C765" s="190">
        <v>133760</v>
      </c>
      <c r="D765" s="309">
        <f aca="true" t="shared" si="30" ref="D765:D778">SUM(C765:C765)</f>
        <v>133760</v>
      </c>
      <c r="F765" s="9"/>
      <c r="G765"/>
      <c r="H765"/>
      <c r="I765"/>
      <c r="J765"/>
      <c r="K765"/>
    </row>
    <row r="766" spans="1:11" ht="12.75">
      <c r="A766" s="144" t="s">
        <v>212</v>
      </c>
      <c r="B766" s="147" t="s">
        <v>213</v>
      </c>
      <c r="C766" s="190">
        <v>3720</v>
      </c>
      <c r="D766" s="309">
        <f t="shared" si="30"/>
        <v>3720</v>
      </c>
      <c r="F766" s="9"/>
      <c r="G766"/>
      <c r="H766"/>
      <c r="I766"/>
      <c r="J766"/>
      <c r="K766"/>
    </row>
    <row r="767" spans="1:11" ht="12.75">
      <c r="A767" s="144" t="s">
        <v>214</v>
      </c>
      <c r="B767" s="147" t="s">
        <v>285</v>
      </c>
      <c r="C767" s="190">
        <v>0</v>
      </c>
      <c r="D767" s="309">
        <f t="shared" si="30"/>
        <v>0</v>
      </c>
      <c r="F767" s="9"/>
      <c r="G767"/>
      <c r="H767"/>
      <c r="I767"/>
      <c r="J767"/>
      <c r="K767"/>
    </row>
    <row r="768" spans="1:11" ht="12.75">
      <c r="A768" s="144" t="s">
        <v>216</v>
      </c>
      <c r="B768" s="147" t="s">
        <v>215</v>
      </c>
      <c r="C768" s="190">
        <v>57660</v>
      </c>
      <c r="D768" s="309">
        <f t="shared" si="30"/>
        <v>57660</v>
      </c>
      <c r="F768" s="9"/>
      <c r="G768"/>
      <c r="H768"/>
      <c r="I768"/>
      <c r="J768"/>
      <c r="K768"/>
    </row>
    <row r="769" spans="1:11" ht="12.75">
      <c r="A769" s="144" t="s">
        <v>217</v>
      </c>
      <c r="B769" s="147" t="s">
        <v>218</v>
      </c>
      <c r="C769" s="190">
        <v>80220</v>
      </c>
      <c r="D769" s="309">
        <f t="shared" si="30"/>
        <v>80220</v>
      </c>
      <c r="F769" s="9"/>
      <c r="G769"/>
      <c r="H769"/>
      <c r="I769"/>
      <c r="J769"/>
      <c r="K769"/>
    </row>
    <row r="770" spans="1:11" ht="12.75">
      <c r="A770" s="144" t="s">
        <v>219</v>
      </c>
      <c r="B770" s="147" t="s">
        <v>286</v>
      </c>
      <c r="C770" s="190">
        <v>0</v>
      </c>
      <c r="D770" s="309">
        <f t="shared" si="30"/>
        <v>0</v>
      </c>
      <c r="F770" s="9"/>
      <c r="G770"/>
      <c r="H770"/>
      <c r="I770"/>
      <c r="J770"/>
      <c r="K770"/>
    </row>
    <row r="771" spans="1:11" ht="12.75">
      <c r="A771" s="144" t="s">
        <v>221</v>
      </c>
      <c r="B771" s="147" t="s">
        <v>220</v>
      </c>
      <c r="C771" s="190">
        <v>186600</v>
      </c>
      <c r="D771" s="309">
        <f t="shared" si="30"/>
        <v>186600</v>
      </c>
      <c r="F771" s="9"/>
      <c r="G771"/>
      <c r="H771"/>
      <c r="I771"/>
      <c r="J771"/>
      <c r="K771"/>
    </row>
    <row r="772" spans="1:11" ht="12.75">
      <c r="A772" s="144" t="s">
        <v>223</v>
      </c>
      <c r="B772" s="147" t="s">
        <v>222</v>
      </c>
      <c r="C772" s="190">
        <v>27740</v>
      </c>
      <c r="D772" s="309">
        <f t="shared" si="30"/>
        <v>27740</v>
      </c>
      <c r="F772" s="9"/>
      <c r="G772"/>
      <c r="H772"/>
      <c r="I772"/>
      <c r="J772"/>
      <c r="K772"/>
    </row>
    <row r="773" spans="1:11" ht="12.75">
      <c r="A773" s="144" t="s">
        <v>224</v>
      </c>
      <c r="B773" s="147" t="s">
        <v>287</v>
      </c>
      <c r="C773" s="190">
        <v>13500</v>
      </c>
      <c r="D773" s="309">
        <f t="shared" si="30"/>
        <v>13500</v>
      </c>
      <c r="F773" s="9"/>
      <c r="G773"/>
      <c r="H773"/>
      <c r="I773"/>
      <c r="J773"/>
      <c r="K773"/>
    </row>
    <row r="774" spans="1:11" ht="12.75">
      <c r="A774" s="144" t="s">
        <v>225</v>
      </c>
      <c r="B774" s="147" t="s">
        <v>289</v>
      </c>
      <c r="C774" s="190">
        <v>47480</v>
      </c>
      <c r="D774" s="309">
        <f t="shared" si="30"/>
        <v>47480</v>
      </c>
      <c r="F774" s="9"/>
      <c r="G774"/>
      <c r="H774"/>
      <c r="I774"/>
      <c r="J774"/>
      <c r="K774"/>
    </row>
    <row r="775" spans="1:11" ht="12.75">
      <c r="A775" s="144" t="s">
        <v>284</v>
      </c>
      <c r="B775" s="147" t="s">
        <v>290</v>
      </c>
      <c r="C775" s="190">
        <v>45670</v>
      </c>
      <c r="D775" s="309">
        <f t="shared" si="30"/>
        <v>45670</v>
      </c>
      <c r="F775" s="9"/>
      <c r="G775"/>
      <c r="H775"/>
      <c r="I775"/>
      <c r="J775"/>
      <c r="K775"/>
    </row>
    <row r="776" spans="1:11" ht="12.75">
      <c r="A776" s="144" t="s">
        <v>288</v>
      </c>
      <c r="B776" s="147" t="s">
        <v>291</v>
      </c>
      <c r="C776" s="190">
        <v>27120</v>
      </c>
      <c r="D776" s="309">
        <f t="shared" si="30"/>
        <v>27120</v>
      </c>
      <c r="F776" s="9"/>
      <c r="G776"/>
      <c r="H776"/>
      <c r="I776"/>
      <c r="J776"/>
      <c r="K776"/>
    </row>
    <row r="777" spans="1:11" ht="12.75">
      <c r="A777" s="144" t="s">
        <v>292</v>
      </c>
      <c r="B777" s="147" t="s">
        <v>294</v>
      </c>
      <c r="C777" s="190">
        <v>4620</v>
      </c>
      <c r="D777" s="309">
        <f t="shared" si="30"/>
        <v>4620</v>
      </c>
      <c r="F777" s="9"/>
      <c r="G777"/>
      <c r="H777"/>
      <c r="I777"/>
      <c r="J777"/>
      <c r="K777"/>
    </row>
    <row r="778" spans="1:11" ht="12.75">
      <c r="A778" s="144" t="s">
        <v>293</v>
      </c>
      <c r="B778" s="147" t="s">
        <v>295</v>
      </c>
      <c r="C778" s="190"/>
      <c r="D778" s="309">
        <f t="shared" si="30"/>
        <v>0</v>
      </c>
      <c r="F778" s="9"/>
      <c r="G778"/>
      <c r="H778"/>
      <c r="I778"/>
      <c r="J778"/>
      <c r="K778"/>
    </row>
    <row r="779" spans="1:11" ht="12.75">
      <c r="A779" s="307"/>
      <c r="B779" s="308" t="s">
        <v>182</v>
      </c>
      <c r="C779" s="309">
        <f>SUM(C765:C778)</f>
        <v>628090</v>
      </c>
      <c r="D779" s="309">
        <f>SUM(D765:D778)</f>
        <v>628090</v>
      </c>
      <c r="F779" s="1"/>
      <c r="G779"/>
      <c r="H779"/>
      <c r="I779"/>
      <c r="J779"/>
      <c r="K779"/>
    </row>
    <row r="781" ht="12.75">
      <c r="A781" s="43" t="str">
        <f>+A738</f>
        <v>Ordenanza N° 5677/08</v>
      </c>
    </row>
    <row r="782" spans="1:10" ht="12.75">
      <c r="A782" s="517" t="s">
        <v>328</v>
      </c>
      <c r="B782" s="517"/>
      <c r="C782" s="517"/>
      <c r="D782" s="517"/>
      <c r="E782" s="14"/>
      <c r="F782" s="14"/>
      <c r="G782" s="14"/>
      <c r="H782" s="14"/>
      <c r="I782" s="14"/>
      <c r="J782" s="14"/>
    </row>
    <row r="783" spans="1:2" ht="12.75">
      <c r="A783" s="28" t="str">
        <f>+A740</f>
        <v>Juris.:</v>
      </c>
      <c r="B783" s="49" t="s">
        <v>831</v>
      </c>
    </row>
    <row r="784" spans="1:2" ht="12.75">
      <c r="A784" s="28" t="s">
        <v>572</v>
      </c>
      <c r="B784" s="14"/>
    </row>
    <row r="785" spans="9:11" ht="12.75">
      <c r="I785"/>
      <c r="J785"/>
      <c r="K785"/>
    </row>
    <row r="786" spans="1:11" ht="12.75">
      <c r="A786" s="310" t="s">
        <v>167</v>
      </c>
      <c r="B786" s="308" t="s">
        <v>560</v>
      </c>
      <c r="C786" s="310" t="s">
        <v>574</v>
      </c>
      <c r="D786" s="516" t="s">
        <v>182</v>
      </c>
      <c r="F786" s="286"/>
      <c r="G786"/>
      <c r="H786"/>
      <c r="I786"/>
      <c r="J786"/>
      <c r="K786"/>
    </row>
    <row r="787" spans="1:11" ht="12.75">
      <c r="A787" s="310"/>
      <c r="B787" s="311"/>
      <c r="C787" s="310" t="s">
        <v>580</v>
      </c>
      <c r="D787" s="516"/>
      <c r="G787"/>
      <c r="H787"/>
      <c r="I787"/>
      <c r="J787"/>
      <c r="K787"/>
    </row>
    <row r="788" spans="1:11" ht="12.75">
      <c r="A788" s="205" t="s">
        <v>559</v>
      </c>
      <c r="F788" s="9"/>
      <c r="G788"/>
      <c r="H788"/>
      <c r="I788"/>
      <c r="J788"/>
      <c r="K788"/>
    </row>
    <row r="789" spans="1:11" ht="12.75">
      <c r="A789" s="142">
        <v>1</v>
      </c>
      <c r="B789" s="147" t="s">
        <v>399</v>
      </c>
      <c r="C789" s="190">
        <v>1930</v>
      </c>
      <c r="D789" s="309">
        <f aca="true" t="shared" si="31" ref="D789:D807">SUM(C789:C789)</f>
        <v>1930</v>
      </c>
      <c r="F789" s="9"/>
      <c r="G789"/>
      <c r="H789"/>
      <c r="I789"/>
      <c r="J789"/>
      <c r="K789"/>
    </row>
    <row r="790" spans="1:11" ht="12.75">
      <c r="A790" s="142">
        <v>2</v>
      </c>
      <c r="B790" s="147" t="s">
        <v>400</v>
      </c>
      <c r="C790" s="190"/>
      <c r="D790" s="309">
        <f t="shared" si="31"/>
        <v>0</v>
      </c>
      <c r="F790" s="9"/>
      <c r="G790"/>
      <c r="H790"/>
      <c r="I790"/>
      <c r="J790"/>
      <c r="K790"/>
    </row>
    <row r="791" spans="1:11" ht="12.75">
      <c r="A791" s="142">
        <v>3</v>
      </c>
      <c r="B791" s="147" t="s">
        <v>401</v>
      </c>
      <c r="C791" s="190"/>
      <c r="D791" s="309">
        <f t="shared" si="31"/>
        <v>0</v>
      </c>
      <c r="F791" s="9"/>
      <c r="G791"/>
      <c r="H791"/>
      <c r="I791"/>
      <c r="J791"/>
      <c r="K791"/>
    </row>
    <row r="792" spans="1:11" ht="12.75">
      <c r="A792" s="142">
        <v>4</v>
      </c>
      <c r="B792" s="147" t="s">
        <v>402</v>
      </c>
      <c r="C792" s="190"/>
      <c r="D792" s="309">
        <f t="shared" si="31"/>
        <v>0</v>
      </c>
      <c r="F792" s="9"/>
      <c r="G792"/>
      <c r="H792"/>
      <c r="I792"/>
      <c r="J792"/>
      <c r="K792"/>
    </row>
    <row r="793" spans="1:11" ht="12.75">
      <c r="A793" s="142">
        <v>5</v>
      </c>
      <c r="B793" s="147" t="s">
        <v>403</v>
      </c>
      <c r="C793" s="190">
        <v>1930</v>
      </c>
      <c r="D793" s="309">
        <f t="shared" si="31"/>
        <v>1930</v>
      </c>
      <c r="F793" s="9"/>
      <c r="G793"/>
      <c r="H793"/>
      <c r="I793"/>
      <c r="J793"/>
      <c r="K793"/>
    </row>
    <row r="794" spans="1:11" ht="12.75">
      <c r="A794" s="142">
        <v>6</v>
      </c>
      <c r="B794" s="147" t="s">
        <v>404</v>
      </c>
      <c r="C794" s="190"/>
      <c r="D794" s="309">
        <f t="shared" si="31"/>
        <v>0</v>
      </c>
      <c r="F794" s="9"/>
      <c r="G794"/>
      <c r="H794"/>
      <c r="I794"/>
      <c r="J794"/>
      <c r="K794"/>
    </row>
    <row r="795" spans="1:11" ht="12.75">
      <c r="A795" s="142">
        <v>7</v>
      </c>
      <c r="B795" s="147" t="s">
        <v>405</v>
      </c>
      <c r="C795" s="190"/>
      <c r="D795" s="309">
        <f t="shared" si="31"/>
        <v>0</v>
      </c>
      <c r="F795" s="9"/>
      <c r="G795"/>
      <c r="H795"/>
      <c r="I795"/>
      <c r="J795"/>
      <c r="K795"/>
    </row>
    <row r="796" spans="1:11" ht="12.75">
      <c r="A796" s="142">
        <v>8</v>
      </c>
      <c r="B796" s="147" t="s">
        <v>406</v>
      </c>
      <c r="C796" s="190"/>
      <c r="D796" s="309">
        <f t="shared" si="31"/>
        <v>0</v>
      </c>
      <c r="F796" s="9"/>
      <c r="G796"/>
      <c r="H796"/>
      <c r="I796"/>
      <c r="J796"/>
      <c r="K796"/>
    </row>
    <row r="797" spans="1:11" ht="12.75">
      <c r="A797" s="142">
        <v>9</v>
      </c>
      <c r="B797" s="147" t="s">
        <v>407</v>
      </c>
      <c r="C797" s="190"/>
      <c r="D797" s="309">
        <f t="shared" si="31"/>
        <v>0</v>
      </c>
      <c r="F797" s="9"/>
      <c r="G797"/>
      <c r="H797"/>
      <c r="I797"/>
      <c r="J797"/>
      <c r="K797"/>
    </row>
    <row r="798" spans="1:11" ht="12.75">
      <c r="A798" s="142">
        <v>10</v>
      </c>
      <c r="B798" s="147" t="s">
        <v>408</v>
      </c>
      <c r="C798" s="190"/>
      <c r="D798" s="309">
        <f t="shared" si="31"/>
        <v>0</v>
      </c>
      <c r="F798" s="9"/>
      <c r="G798"/>
      <c r="H798"/>
      <c r="I798"/>
      <c r="J798"/>
      <c r="K798"/>
    </row>
    <row r="799" spans="1:11" ht="12.75">
      <c r="A799" s="142">
        <v>11</v>
      </c>
      <c r="B799" s="147" t="s">
        <v>409</v>
      </c>
      <c r="C799" s="190">
        <v>3380</v>
      </c>
      <c r="D799" s="309">
        <f t="shared" si="31"/>
        <v>3380</v>
      </c>
      <c r="F799" s="9"/>
      <c r="G799"/>
      <c r="H799"/>
      <c r="I799"/>
      <c r="J799"/>
      <c r="K799"/>
    </row>
    <row r="800" spans="1:11" ht="12.75">
      <c r="A800" s="142">
        <v>12</v>
      </c>
      <c r="B800" s="147" t="s">
        <v>410</v>
      </c>
      <c r="C800" s="190"/>
      <c r="D800" s="309">
        <f t="shared" si="31"/>
        <v>0</v>
      </c>
      <c r="F800" s="9"/>
      <c r="G800"/>
      <c r="H800"/>
      <c r="I800"/>
      <c r="J800"/>
      <c r="K800"/>
    </row>
    <row r="801" spans="1:11" ht="12.75">
      <c r="A801" s="142">
        <v>13</v>
      </c>
      <c r="B801" s="147" t="s">
        <v>411</v>
      </c>
      <c r="C801" s="190"/>
      <c r="D801" s="309">
        <f t="shared" si="31"/>
        <v>0</v>
      </c>
      <c r="F801" s="9"/>
      <c r="G801"/>
      <c r="H801"/>
      <c r="I801"/>
      <c r="J801"/>
      <c r="K801"/>
    </row>
    <row r="802" spans="1:11" ht="12.75">
      <c r="A802" s="142">
        <v>14</v>
      </c>
      <c r="B802" s="147" t="s">
        <v>412</v>
      </c>
      <c r="C802" s="190"/>
      <c r="D802" s="309">
        <f t="shared" si="31"/>
        <v>0</v>
      </c>
      <c r="F802" s="9"/>
      <c r="G802"/>
      <c r="H802"/>
      <c r="I802"/>
      <c r="J802"/>
      <c r="K802"/>
    </row>
    <row r="803" spans="1:11" ht="12.75">
      <c r="A803" s="142">
        <v>15</v>
      </c>
      <c r="B803" s="147" t="s">
        <v>413</v>
      </c>
      <c r="C803" s="190">
        <v>7280</v>
      </c>
      <c r="D803" s="309">
        <f t="shared" si="31"/>
        <v>7280</v>
      </c>
      <c r="F803" s="9"/>
      <c r="G803"/>
      <c r="H803"/>
      <c r="I803"/>
      <c r="J803"/>
      <c r="K803"/>
    </row>
    <row r="804" spans="1:11" ht="12.75">
      <c r="A804" s="142">
        <v>16</v>
      </c>
      <c r="B804" s="147" t="s">
        <v>414</v>
      </c>
      <c r="C804" s="190"/>
      <c r="D804" s="309">
        <f t="shared" si="31"/>
        <v>0</v>
      </c>
      <c r="F804" s="9"/>
      <c r="G804"/>
      <c r="H804"/>
      <c r="I804"/>
      <c r="J804"/>
      <c r="K804"/>
    </row>
    <row r="805" spans="1:11" ht="12.75">
      <c r="A805" s="142">
        <v>17</v>
      </c>
      <c r="B805" s="147" t="s">
        <v>415</v>
      </c>
      <c r="C805" s="190"/>
      <c r="D805" s="309">
        <f t="shared" si="31"/>
        <v>0</v>
      </c>
      <c r="F805" s="9"/>
      <c r="G805"/>
      <c r="H805"/>
      <c r="I805"/>
      <c r="J805"/>
      <c r="K805"/>
    </row>
    <row r="806" spans="1:11" ht="12.75">
      <c r="A806" s="142">
        <v>18</v>
      </c>
      <c r="B806" s="147" t="s">
        <v>416</v>
      </c>
      <c r="C806" s="190"/>
      <c r="D806" s="309">
        <f t="shared" si="31"/>
        <v>0</v>
      </c>
      <c r="F806" s="9"/>
      <c r="G806"/>
      <c r="H806"/>
      <c r="I806"/>
      <c r="J806"/>
      <c r="K806"/>
    </row>
    <row r="807" spans="1:11" ht="12.75">
      <c r="A807" s="142">
        <v>19</v>
      </c>
      <c r="B807" s="147" t="s">
        <v>417</v>
      </c>
      <c r="C807" s="190"/>
      <c r="D807" s="309">
        <f t="shared" si="31"/>
        <v>0</v>
      </c>
      <c r="F807" s="9"/>
      <c r="G807"/>
      <c r="H807"/>
      <c r="I807"/>
      <c r="J807"/>
      <c r="K807"/>
    </row>
    <row r="808" spans="1:11" ht="12.75">
      <c r="A808" s="307"/>
      <c r="B808" s="308" t="s">
        <v>182</v>
      </c>
      <c r="C808" s="309">
        <f>SUM(C789:C807)</f>
        <v>14520</v>
      </c>
      <c r="D808" s="309">
        <f>SUM(D789:D807)</f>
        <v>14520</v>
      </c>
      <c r="F808"/>
      <c r="G808"/>
      <c r="H808"/>
      <c r="I808"/>
      <c r="J808"/>
      <c r="K808"/>
    </row>
    <row r="810" spans="1:11" ht="12.75">
      <c r="A810" s="310" t="s">
        <v>167</v>
      </c>
      <c r="B810" s="308" t="s">
        <v>549</v>
      </c>
      <c r="C810" s="310" t="s">
        <v>574</v>
      </c>
      <c r="D810" s="516" t="s">
        <v>182</v>
      </c>
      <c r="F810"/>
      <c r="G810"/>
      <c r="H810"/>
      <c r="I810"/>
      <c r="J810"/>
      <c r="K810"/>
    </row>
    <row r="811" spans="1:11" ht="12.75">
      <c r="A811" s="310"/>
      <c r="B811" s="311"/>
      <c r="C811" s="310" t="s">
        <v>580</v>
      </c>
      <c r="D811" s="516"/>
      <c r="F811"/>
      <c r="G811"/>
      <c r="H811"/>
      <c r="I811"/>
      <c r="J811"/>
      <c r="K811"/>
    </row>
    <row r="812" spans="1:11" ht="12.75">
      <c r="A812" s="205" t="s">
        <v>561</v>
      </c>
      <c r="F812"/>
      <c r="G812"/>
      <c r="H812"/>
      <c r="I812"/>
      <c r="J812"/>
      <c r="K812"/>
    </row>
    <row r="813" spans="1:11" ht="12.75">
      <c r="A813" s="142">
        <v>1</v>
      </c>
      <c r="B813" s="147" t="s">
        <v>418</v>
      </c>
      <c r="C813" s="190"/>
      <c r="D813" s="309">
        <f aca="true" t="shared" si="32" ref="D813:D834">SUM(C813:C813)</f>
        <v>0</v>
      </c>
      <c r="F813" s="9"/>
      <c r="G813"/>
      <c r="H813"/>
      <c r="I813"/>
      <c r="J813"/>
      <c r="K813"/>
    </row>
    <row r="814" spans="1:11" ht="12.75">
      <c r="A814" s="142">
        <v>2</v>
      </c>
      <c r="B814" s="147" t="s">
        <v>419</v>
      </c>
      <c r="C814" s="190"/>
      <c r="D814" s="309">
        <f t="shared" si="32"/>
        <v>0</v>
      </c>
      <c r="F814" s="9"/>
      <c r="G814"/>
      <c r="H814"/>
      <c r="I814"/>
      <c r="J814"/>
      <c r="K814"/>
    </row>
    <row r="815" spans="1:11" ht="12.75">
      <c r="A815" s="142">
        <v>3</v>
      </c>
      <c r="B815" s="147" t="s">
        <v>420</v>
      </c>
      <c r="C815" s="190"/>
      <c r="D815" s="309">
        <f t="shared" si="32"/>
        <v>0</v>
      </c>
      <c r="F815" s="9"/>
      <c r="G815"/>
      <c r="H815"/>
      <c r="I815"/>
      <c r="J815"/>
      <c r="K815"/>
    </row>
    <row r="816" spans="1:11" ht="12.75">
      <c r="A816" s="142">
        <v>4</v>
      </c>
      <c r="B816" s="147" t="s">
        <v>421</v>
      </c>
      <c r="C816" s="190"/>
      <c r="D816" s="309">
        <f t="shared" si="32"/>
        <v>0</v>
      </c>
      <c r="F816" s="9"/>
      <c r="G816"/>
      <c r="H816"/>
      <c r="I816"/>
      <c r="J816"/>
      <c r="K816"/>
    </row>
    <row r="817" spans="1:11" ht="12.75">
      <c r="A817" s="142">
        <v>5</v>
      </c>
      <c r="B817" s="147" t="s">
        <v>422</v>
      </c>
      <c r="C817" s="190"/>
      <c r="D817" s="309">
        <f t="shared" si="32"/>
        <v>0</v>
      </c>
      <c r="F817" s="9"/>
      <c r="G817"/>
      <c r="H817"/>
      <c r="I817"/>
      <c r="J817"/>
      <c r="K817"/>
    </row>
    <row r="818" spans="1:11" ht="12.75">
      <c r="A818" s="142">
        <v>6</v>
      </c>
      <c r="B818" s="147" t="s">
        <v>423</v>
      </c>
      <c r="C818" s="190"/>
      <c r="D818" s="309">
        <f t="shared" si="32"/>
        <v>0</v>
      </c>
      <c r="F818" s="9"/>
      <c r="G818"/>
      <c r="H818"/>
      <c r="I818"/>
      <c r="J818"/>
      <c r="K818"/>
    </row>
    <row r="819" spans="1:11" ht="12.75">
      <c r="A819" s="142">
        <v>7</v>
      </c>
      <c r="B819" s="147" t="s">
        <v>424</v>
      </c>
      <c r="C819" s="190">
        <v>240000</v>
      </c>
      <c r="D819" s="309">
        <f t="shared" si="32"/>
        <v>240000</v>
      </c>
      <c r="F819" s="9"/>
      <c r="G819"/>
      <c r="H819"/>
      <c r="I819"/>
      <c r="J819"/>
      <c r="K819"/>
    </row>
    <row r="820" spans="1:11" ht="12.75">
      <c r="A820" s="142">
        <v>8</v>
      </c>
      <c r="B820" s="147" t="s">
        <v>425</v>
      </c>
      <c r="C820" s="190"/>
      <c r="D820" s="309">
        <f t="shared" si="32"/>
        <v>0</v>
      </c>
      <c r="F820" s="9"/>
      <c r="G820"/>
      <c r="H820"/>
      <c r="I820"/>
      <c r="J820"/>
      <c r="K820"/>
    </row>
    <row r="821" spans="1:11" ht="12.75">
      <c r="A821" s="142">
        <v>9</v>
      </c>
      <c r="B821" s="147" t="s">
        <v>426</v>
      </c>
      <c r="C821" s="190"/>
      <c r="D821" s="309">
        <f t="shared" si="32"/>
        <v>0</v>
      </c>
      <c r="F821" s="9"/>
      <c r="G821"/>
      <c r="H821"/>
      <c r="I821"/>
      <c r="J821"/>
      <c r="K821"/>
    </row>
    <row r="822" spans="1:11" ht="12.75">
      <c r="A822" s="142">
        <v>10</v>
      </c>
      <c r="B822" s="147" t="s">
        <v>427</v>
      </c>
      <c r="C822" s="190"/>
      <c r="D822" s="309">
        <f t="shared" si="32"/>
        <v>0</v>
      </c>
      <c r="F822" s="9"/>
      <c r="G822"/>
      <c r="H822"/>
      <c r="I822"/>
      <c r="J822"/>
      <c r="K822"/>
    </row>
    <row r="823" spans="1:11" ht="12.75">
      <c r="A823" s="142">
        <v>11</v>
      </c>
      <c r="B823" s="147" t="s">
        <v>428</v>
      </c>
      <c r="C823" s="190"/>
      <c r="D823" s="309">
        <f t="shared" si="32"/>
        <v>0</v>
      </c>
      <c r="F823" s="9"/>
      <c r="G823"/>
      <c r="H823"/>
      <c r="I823"/>
      <c r="J823"/>
      <c r="K823"/>
    </row>
    <row r="824" spans="1:11" ht="12.75">
      <c r="A824" s="142">
        <v>12</v>
      </c>
      <c r="B824" s="147" t="s">
        <v>429</v>
      </c>
      <c r="C824" s="190"/>
      <c r="D824" s="309">
        <f t="shared" si="32"/>
        <v>0</v>
      </c>
      <c r="F824" s="9"/>
      <c r="G824"/>
      <c r="H824"/>
      <c r="I824"/>
      <c r="J824"/>
      <c r="K824"/>
    </row>
    <row r="825" spans="1:11" ht="12.75">
      <c r="A825" s="142">
        <v>13</v>
      </c>
      <c r="B825" s="147" t="s">
        <v>430</v>
      </c>
      <c r="C825" s="190"/>
      <c r="D825" s="309">
        <f t="shared" si="32"/>
        <v>0</v>
      </c>
      <c r="F825" s="9"/>
      <c r="G825"/>
      <c r="H825"/>
      <c r="I825"/>
      <c r="J825"/>
      <c r="K825"/>
    </row>
    <row r="826" spans="1:11" ht="12.75">
      <c r="A826" s="142">
        <v>14</v>
      </c>
      <c r="B826" s="147" t="s">
        <v>431</v>
      </c>
      <c r="C826" s="190"/>
      <c r="D826" s="309">
        <f t="shared" si="32"/>
        <v>0</v>
      </c>
      <c r="F826" s="9"/>
      <c r="G826"/>
      <c r="H826"/>
      <c r="I826"/>
      <c r="J826"/>
      <c r="K826"/>
    </row>
    <row r="827" spans="1:11" ht="12.75">
      <c r="A827" s="142">
        <v>15</v>
      </c>
      <c r="B827" s="147" t="s">
        <v>432</v>
      </c>
      <c r="C827" s="190"/>
      <c r="D827" s="309">
        <f t="shared" si="32"/>
        <v>0</v>
      </c>
      <c r="F827" s="9"/>
      <c r="G827"/>
      <c r="H827"/>
      <c r="I827"/>
      <c r="J827"/>
      <c r="K827"/>
    </row>
    <row r="828" spans="1:11" ht="12.75">
      <c r="A828" s="142">
        <v>16</v>
      </c>
      <c r="B828" s="147" t="s">
        <v>433</v>
      </c>
      <c r="C828" s="190"/>
      <c r="D828" s="309">
        <f t="shared" si="32"/>
        <v>0</v>
      </c>
      <c r="F828" s="9"/>
      <c r="G828"/>
      <c r="H828"/>
      <c r="I828"/>
      <c r="J828"/>
      <c r="K828"/>
    </row>
    <row r="829" spans="1:11" ht="12.75">
      <c r="A829" s="142">
        <v>17</v>
      </c>
      <c r="B829" s="147" t="s">
        <v>434</v>
      </c>
      <c r="C829" s="190"/>
      <c r="D829" s="309">
        <f t="shared" si="32"/>
        <v>0</v>
      </c>
      <c r="F829" s="9"/>
      <c r="G829"/>
      <c r="H829"/>
      <c r="I829"/>
      <c r="J829"/>
      <c r="K829"/>
    </row>
    <row r="830" spans="1:11" ht="12.75">
      <c r="A830" s="142">
        <v>18</v>
      </c>
      <c r="B830" s="147" t="s">
        <v>435</v>
      </c>
      <c r="C830" s="190"/>
      <c r="D830" s="309">
        <f t="shared" si="32"/>
        <v>0</v>
      </c>
      <c r="F830" s="9"/>
      <c r="G830"/>
      <c r="H830"/>
      <c r="I830"/>
      <c r="J830"/>
      <c r="K830"/>
    </row>
    <row r="831" spans="1:11" ht="12.75">
      <c r="A831" s="142">
        <v>19</v>
      </c>
      <c r="B831" s="147" t="s">
        <v>436</v>
      </c>
      <c r="C831" s="190"/>
      <c r="D831" s="309">
        <f t="shared" si="32"/>
        <v>0</v>
      </c>
      <c r="F831" s="9"/>
      <c r="G831"/>
      <c r="H831"/>
      <c r="I831"/>
      <c r="J831"/>
      <c r="K831"/>
    </row>
    <row r="832" spans="1:11" ht="12.75">
      <c r="A832" s="142">
        <v>20</v>
      </c>
      <c r="B832" s="147" t="s">
        <v>437</v>
      </c>
      <c r="C832" s="190"/>
      <c r="D832" s="309">
        <f t="shared" si="32"/>
        <v>0</v>
      </c>
      <c r="F832" s="9"/>
      <c r="G832"/>
      <c r="H832"/>
      <c r="I832"/>
      <c r="J832"/>
      <c r="K832"/>
    </row>
    <row r="833" spans="1:11" ht="12.75">
      <c r="A833" s="142">
        <v>21</v>
      </c>
      <c r="B833" s="147" t="s">
        <v>803</v>
      </c>
      <c r="C833" s="190">
        <f>30000+250</f>
        <v>30250</v>
      </c>
      <c r="D833" s="309">
        <f t="shared" si="32"/>
        <v>30250</v>
      </c>
      <c r="F833" s="9"/>
      <c r="G833"/>
      <c r="H833"/>
      <c r="I833"/>
      <c r="J833"/>
      <c r="K833"/>
    </row>
    <row r="834" spans="1:11" ht="12.75">
      <c r="A834" s="142" t="s">
        <v>801</v>
      </c>
      <c r="B834" s="147" t="s">
        <v>811</v>
      </c>
      <c r="C834" s="190">
        <v>194200</v>
      </c>
      <c r="D834" s="309">
        <f t="shared" si="32"/>
        <v>194200</v>
      </c>
      <c r="F834" s="9"/>
      <c r="G834"/>
      <c r="H834"/>
      <c r="I834"/>
      <c r="J834"/>
      <c r="K834"/>
    </row>
    <row r="835" spans="1:11" ht="12.75">
      <c r="A835" s="307"/>
      <c r="B835" s="308" t="s">
        <v>182</v>
      </c>
      <c r="C835" s="309">
        <f>SUM(C813:C834)</f>
        <v>464450</v>
      </c>
      <c r="D835" s="309">
        <f>SUM(D813:D834)</f>
        <v>464450</v>
      </c>
      <c r="F835"/>
      <c r="G835"/>
      <c r="H835"/>
      <c r="I835"/>
      <c r="J835"/>
      <c r="K835"/>
    </row>
    <row r="837" ht="12.75">
      <c r="A837" s="84" t="str">
        <f>+A781</f>
        <v>Ordenanza N° 5677/08</v>
      </c>
    </row>
    <row r="838" spans="1:10" ht="12.75">
      <c r="A838" s="517" t="s">
        <v>328</v>
      </c>
      <c r="B838" s="517"/>
      <c r="C838" s="517"/>
      <c r="D838" s="517"/>
      <c r="E838" s="14"/>
      <c r="F838" s="14"/>
      <c r="G838" s="14"/>
      <c r="H838" s="14"/>
      <c r="I838" s="14"/>
      <c r="J838" s="14"/>
    </row>
    <row r="839" spans="1:4" ht="12.75">
      <c r="A839" s="88" t="str">
        <f>+A783</f>
        <v>Juris.:</v>
      </c>
      <c r="B839" s="500" t="s">
        <v>831</v>
      </c>
      <c r="C839" s="500"/>
      <c r="D839" s="500"/>
    </row>
    <row r="840" spans="1:4" ht="12.75">
      <c r="A840" s="500" t="s">
        <v>572</v>
      </c>
      <c r="B840" s="500"/>
      <c r="C840" s="500"/>
      <c r="D840" s="500"/>
    </row>
    <row r="841" ht="12" customHeight="1"/>
    <row r="842" spans="1:11" ht="12.75">
      <c r="A842" s="310" t="s">
        <v>167</v>
      </c>
      <c r="B842" s="308" t="s">
        <v>576</v>
      </c>
      <c r="C842" s="310" t="s">
        <v>574</v>
      </c>
      <c r="D842" s="516" t="s">
        <v>182</v>
      </c>
      <c r="F842"/>
      <c r="G842"/>
      <c r="H842"/>
      <c r="J842"/>
      <c r="K842"/>
    </row>
    <row r="843" spans="1:11" ht="12.75">
      <c r="A843" s="310"/>
      <c r="B843" s="311"/>
      <c r="C843" s="310" t="s">
        <v>580</v>
      </c>
      <c r="D843" s="516"/>
      <c r="F843"/>
      <c r="G843"/>
      <c r="H843"/>
      <c r="I843"/>
      <c r="J843"/>
      <c r="K843"/>
    </row>
    <row r="844" spans="1:11" ht="12.75">
      <c r="A844" s="205" t="s">
        <v>562</v>
      </c>
      <c r="F844"/>
      <c r="G844"/>
      <c r="H844"/>
      <c r="I844"/>
      <c r="J844"/>
      <c r="K844"/>
    </row>
    <row r="845" spans="1:11" ht="12.75">
      <c r="A845" s="142">
        <v>1</v>
      </c>
      <c r="B845" s="147" t="s">
        <v>439</v>
      </c>
      <c r="C845" s="190"/>
      <c r="D845" s="309">
        <f aca="true" t="shared" si="33" ref="D845:D855">SUM(C845:C845)</f>
        <v>0</v>
      </c>
      <c r="F845" s="9"/>
      <c r="G845"/>
      <c r="H845"/>
      <c r="I845"/>
      <c r="J845"/>
      <c r="K845"/>
    </row>
    <row r="846" spans="1:11" ht="12.75">
      <c r="A846" s="142">
        <v>2</v>
      </c>
      <c r="B846" s="147" t="s">
        <v>440</v>
      </c>
      <c r="C846" s="190"/>
      <c r="D846" s="309">
        <f t="shared" si="33"/>
        <v>0</v>
      </c>
      <c r="F846" s="9"/>
      <c r="G846"/>
      <c r="H846"/>
      <c r="I846"/>
      <c r="J846"/>
      <c r="K846"/>
    </row>
    <row r="847" spans="1:11" ht="12.75">
      <c r="A847" s="142">
        <v>3</v>
      </c>
      <c r="B847" s="147" t="s">
        <v>441</v>
      </c>
      <c r="C847" s="190"/>
      <c r="D847" s="309">
        <f t="shared" si="33"/>
        <v>0</v>
      </c>
      <c r="F847" s="9"/>
      <c r="G847"/>
      <c r="H847"/>
      <c r="I847"/>
      <c r="J847"/>
      <c r="K847"/>
    </row>
    <row r="848" spans="1:11" ht="12.75">
      <c r="A848" s="142">
        <v>4</v>
      </c>
      <c r="B848" s="147" t="s">
        <v>442</v>
      </c>
      <c r="C848" s="190"/>
      <c r="D848" s="309">
        <f t="shared" si="33"/>
        <v>0</v>
      </c>
      <c r="F848" s="9"/>
      <c r="G848"/>
      <c r="H848"/>
      <c r="I848"/>
      <c r="J848"/>
      <c r="K848"/>
    </row>
    <row r="849" spans="1:11" ht="12.75">
      <c r="A849" s="142">
        <v>5</v>
      </c>
      <c r="B849" s="147" t="s">
        <v>443</v>
      </c>
      <c r="C849" s="190"/>
      <c r="D849" s="309">
        <f t="shared" si="33"/>
        <v>0</v>
      </c>
      <c r="F849" s="9"/>
      <c r="G849"/>
      <c r="H849"/>
      <c r="I849"/>
      <c r="J849"/>
      <c r="K849"/>
    </row>
    <row r="850" spans="1:11" ht="12.75">
      <c r="A850" s="142">
        <v>6</v>
      </c>
      <c r="B850" s="147" t="s">
        <v>444</v>
      </c>
      <c r="C850" s="190"/>
      <c r="D850" s="309">
        <f t="shared" si="33"/>
        <v>0</v>
      </c>
      <c r="F850" s="9"/>
      <c r="G850"/>
      <c r="H850"/>
      <c r="I850"/>
      <c r="J850"/>
      <c r="K850"/>
    </row>
    <row r="851" spans="1:11" ht="12.75">
      <c r="A851" s="142">
        <v>7</v>
      </c>
      <c r="B851" s="147" t="s">
        <v>452</v>
      </c>
      <c r="C851" s="190"/>
      <c r="D851" s="309">
        <f t="shared" si="33"/>
        <v>0</v>
      </c>
      <c r="F851" s="9"/>
      <c r="G851"/>
      <c r="H851"/>
      <c r="I851"/>
      <c r="J851"/>
      <c r="K851"/>
    </row>
    <row r="852" spans="1:11" ht="12.75">
      <c r="A852" s="142">
        <v>8</v>
      </c>
      <c r="B852" s="147" t="s">
        <v>453</v>
      </c>
      <c r="C852" s="190">
        <v>2720</v>
      </c>
      <c r="D852" s="309">
        <f t="shared" si="33"/>
        <v>2720</v>
      </c>
      <c r="F852" s="9"/>
      <c r="G852"/>
      <c r="H852"/>
      <c r="I852"/>
      <c r="J852"/>
      <c r="K852"/>
    </row>
    <row r="853" spans="1:11" ht="12.75">
      <c r="A853" s="142">
        <v>9</v>
      </c>
      <c r="B853" s="147" t="s">
        <v>456</v>
      </c>
      <c r="C853" s="190"/>
      <c r="D853" s="309">
        <f t="shared" si="33"/>
        <v>0</v>
      </c>
      <c r="F853" s="9"/>
      <c r="G853"/>
      <c r="H853"/>
      <c r="I853"/>
      <c r="J853"/>
      <c r="K853"/>
    </row>
    <row r="854" spans="1:11" ht="12.75">
      <c r="A854" s="142">
        <v>10</v>
      </c>
      <c r="B854" s="147" t="s">
        <v>454</v>
      </c>
      <c r="C854" s="190">
        <v>3860</v>
      </c>
      <c r="D854" s="309">
        <f t="shared" si="33"/>
        <v>3860</v>
      </c>
      <c r="F854" s="9"/>
      <c r="G854"/>
      <c r="H854"/>
      <c r="I854"/>
      <c r="J854"/>
      <c r="K854"/>
    </row>
    <row r="855" spans="1:11" ht="12.75">
      <c r="A855" s="142" t="s">
        <v>470</v>
      </c>
      <c r="B855" s="147" t="s">
        <v>297</v>
      </c>
      <c r="C855" s="190">
        <v>100</v>
      </c>
      <c r="D855" s="309">
        <f t="shared" si="33"/>
        <v>100</v>
      </c>
      <c r="F855" s="9"/>
      <c r="G855"/>
      <c r="H855"/>
      <c r="I855"/>
      <c r="J855"/>
      <c r="K855"/>
    </row>
    <row r="856" spans="1:11" ht="12.75">
      <c r="A856" s="307"/>
      <c r="B856" s="308" t="s">
        <v>182</v>
      </c>
      <c r="C856" s="309">
        <f>SUM(C845:C855)</f>
        <v>6680</v>
      </c>
      <c r="D856" s="309">
        <f>SUM(D845:D855)</f>
        <v>6680</v>
      </c>
      <c r="F856"/>
      <c r="G856"/>
      <c r="H856"/>
      <c r="I856"/>
      <c r="J856"/>
      <c r="K856"/>
    </row>
    <row r="857" ht="12.75">
      <c r="K857"/>
    </row>
    <row r="858" spans="1:4" ht="12.75">
      <c r="A858" s="84" t="str">
        <f>+A781</f>
        <v>Ordenanza N° 5677/08</v>
      </c>
      <c r="B858" s="81"/>
      <c r="C858" s="81"/>
      <c r="D858" s="81"/>
    </row>
    <row r="859" spans="1:10" ht="12.75">
      <c r="A859" s="517" t="s">
        <v>328</v>
      </c>
      <c r="B859" s="517"/>
      <c r="C859" s="517"/>
      <c r="D859" s="517"/>
      <c r="E859" s="14"/>
      <c r="F859" s="14"/>
      <c r="G859" s="14"/>
      <c r="H859" s="14"/>
      <c r="I859" s="14"/>
      <c r="J859" s="14"/>
    </row>
    <row r="860" spans="1:4" ht="12.75">
      <c r="A860" s="88" t="str">
        <f>+A783</f>
        <v>Juris.:</v>
      </c>
      <c r="B860" s="517" t="s">
        <v>581</v>
      </c>
      <c r="C860" s="517"/>
      <c r="D860" s="517"/>
    </row>
    <row r="861" spans="1:4" ht="12.75">
      <c r="A861" s="500" t="s">
        <v>572</v>
      </c>
      <c r="B861" s="500"/>
      <c r="C861" s="500"/>
      <c r="D861" s="500"/>
    </row>
    <row r="863" spans="1:11" ht="12.75">
      <c r="A863" s="310" t="s">
        <v>167</v>
      </c>
      <c r="B863" s="308" t="s">
        <v>555</v>
      </c>
      <c r="C863" s="310" t="s">
        <v>574</v>
      </c>
      <c r="D863" s="516" t="s">
        <v>182</v>
      </c>
      <c r="F863" s="286"/>
      <c r="G863"/>
      <c r="H863"/>
      <c r="I863"/>
      <c r="J863"/>
      <c r="K863"/>
    </row>
    <row r="864" spans="1:11" ht="12.75">
      <c r="A864" s="310"/>
      <c r="B864" s="311"/>
      <c r="C864" s="310" t="s">
        <v>582</v>
      </c>
      <c r="D864" s="516"/>
      <c r="E864"/>
      <c r="G864"/>
      <c r="H864"/>
      <c r="I864"/>
      <c r="J864"/>
      <c r="K864"/>
    </row>
    <row r="865" spans="1:11" ht="12.75">
      <c r="A865" s="205" t="s">
        <v>554</v>
      </c>
      <c r="E865"/>
      <c r="F865"/>
      <c r="G865"/>
      <c r="H865"/>
      <c r="I865"/>
      <c r="J865"/>
      <c r="K865"/>
    </row>
    <row r="866" spans="1:11" ht="12.75">
      <c r="A866" s="144" t="s">
        <v>210</v>
      </c>
      <c r="B866" s="147" t="s">
        <v>211</v>
      </c>
      <c r="C866" s="190">
        <v>1341220</v>
      </c>
      <c r="D866" s="309">
        <f aca="true" t="shared" si="34" ref="D866:D879">SUM(C866:C866)</f>
        <v>1341220</v>
      </c>
      <c r="E866"/>
      <c r="F866" s="9"/>
      <c r="G866"/>
      <c r="H866"/>
      <c r="I866"/>
      <c r="J866"/>
      <c r="K866"/>
    </row>
    <row r="867" spans="1:11" ht="12.75">
      <c r="A867" s="144" t="s">
        <v>212</v>
      </c>
      <c r="B867" s="147" t="s">
        <v>213</v>
      </c>
      <c r="C867" s="190">
        <v>485210</v>
      </c>
      <c r="D867" s="309">
        <f t="shared" si="34"/>
        <v>485210</v>
      </c>
      <c r="E867"/>
      <c r="F867" s="9"/>
      <c r="G867"/>
      <c r="H867"/>
      <c r="I867"/>
      <c r="J867"/>
      <c r="K867"/>
    </row>
    <row r="868" spans="1:11" ht="12.75">
      <c r="A868" s="144" t="s">
        <v>214</v>
      </c>
      <c r="B868" s="147" t="s">
        <v>285</v>
      </c>
      <c r="C868" s="190">
        <v>0</v>
      </c>
      <c r="D868" s="309">
        <f t="shared" si="34"/>
        <v>0</v>
      </c>
      <c r="E868"/>
      <c r="F868" s="9"/>
      <c r="G868"/>
      <c r="H868"/>
      <c r="I868"/>
      <c r="J868"/>
      <c r="K868"/>
    </row>
    <row r="869" spans="1:11" ht="12.75">
      <c r="A869" s="144" t="s">
        <v>216</v>
      </c>
      <c r="B869" s="147" t="s">
        <v>215</v>
      </c>
      <c r="C869" s="190">
        <v>340260</v>
      </c>
      <c r="D869" s="309">
        <f t="shared" si="34"/>
        <v>340260</v>
      </c>
      <c r="E869"/>
      <c r="F869" s="9"/>
      <c r="G869"/>
      <c r="H869"/>
      <c r="I869"/>
      <c r="J869"/>
      <c r="K869"/>
    </row>
    <row r="870" spans="1:11" ht="12.75">
      <c r="A870" s="144" t="s">
        <v>217</v>
      </c>
      <c r="B870" s="147" t="s">
        <v>218</v>
      </c>
      <c r="C870" s="190">
        <v>804410</v>
      </c>
      <c r="D870" s="309">
        <f t="shared" si="34"/>
        <v>804410</v>
      </c>
      <c r="E870"/>
      <c r="F870" s="9"/>
      <c r="G870"/>
      <c r="H870"/>
      <c r="I870"/>
      <c r="J870"/>
      <c r="K870"/>
    </row>
    <row r="871" spans="1:11" ht="12.75">
      <c r="A871" s="144" t="s">
        <v>219</v>
      </c>
      <c r="B871" s="147" t="s">
        <v>286</v>
      </c>
      <c r="C871" s="190">
        <v>203770</v>
      </c>
      <c r="D871" s="309">
        <f t="shared" si="34"/>
        <v>203770</v>
      </c>
      <c r="E871"/>
      <c r="F871" s="9"/>
      <c r="G871"/>
      <c r="H871"/>
      <c r="I871"/>
      <c r="J871"/>
      <c r="K871"/>
    </row>
    <row r="872" spans="1:11" ht="12.75">
      <c r="A872" s="144" t="s">
        <v>221</v>
      </c>
      <c r="B872" s="147" t="s">
        <v>220</v>
      </c>
      <c r="C872" s="190">
        <v>1640760</v>
      </c>
      <c r="D872" s="309">
        <f t="shared" si="34"/>
        <v>1640760</v>
      </c>
      <c r="E872"/>
      <c r="F872" s="9"/>
      <c r="G872"/>
      <c r="H872"/>
      <c r="I872"/>
      <c r="J872"/>
      <c r="K872"/>
    </row>
    <row r="873" spans="1:11" ht="12.75">
      <c r="A873" s="144" t="s">
        <v>223</v>
      </c>
      <c r="B873" s="147" t="s">
        <v>222</v>
      </c>
      <c r="C873" s="190">
        <v>189810</v>
      </c>
      <c r="D873" s="309">
        <f t="shared" si="34"/>
        <v>189810</v>
      </c>
      <c r="E873"/>
      <c r="F873" s="9"/>
      <c r="G873"/>
      <c r="H873"/>
      <c r="I873"/>
      <c r="J873"/>
      <c r="K873"/>
    </row>
    <row r="874" spans="1:11" ht="12.75">
      <c r="A874" s="144" t="s">
        <v>224</v>
      </c>
      <c r="B874" s="147" t="s">
        <v>287</v>
      </c>
      <c r="C874" s="190">
        <v>54730</v>
      </c>
      <c r="D874" s="309">
        <f t="shared" si="34"/>
        <v>54730</v>
      </c>
      <c r="E874"/>
      <c r="F874" s="9"/>
      <c r="G874"/>
      <c r="H874"/>
      <c r="I874"/>
      <c r="J874"/>
      <c r="K874"/>
    </row>
    <row r="875" spans="1:11" ht="12.75">
      <c r="A875" s="144" t="s">
        <v>225</v>
      </c>
      <c r="B875" s="147" t="s">
        <v>289</v>
      </c>
      <c r="C875" s="190">
        <v>268240</v>
      </c>
      <c r="D875" s="309">
        <f t="shared" si="34"/>
        <v>268240</v>
      </c>
      <c r="E875"/>
      <c r="F875" s="9"/>
      <c r="G875"/>
      <c r="H875"/>
      <c r="I875"/>
      <c r="J875"/>
      <c r="K875"/>
    </row>
    <row r="876" spans="1:11" ht="12.75">
      <c r="A876" s="144" t="s">
        <v>284</v>
      </c>
      <c r="B876" s="147" t="s">
        <v>290</v>
      </c>
      <c r="C876" s="190">
        <v>738890</v>
      </c>
      <c r="D876" s="309">
        <f t="shared" si="34"/>
        <v>738890</v>
      </c>
      <c r="E876"/>
      <c r="F876" s="9"/>
      <c r="G876"/>
      <c r="H876"/>
      <c r="I876"/>
      <c r="J876"/>
      <c r="K876"/>
    </row>
    <row r="877" spans="1:11" ht="12.75">
      <c r="A877" s="144" t="s">
        <v>288</v>
      </c>
      <c r="B877" s="147" t="s">
        <v>291</v>
      </c>
      <c r="C877" s="190">
        <v>499120</v>
      </c>
      <c r="D877" s="309">
        <f t="shared" si="34"/>
        <v>499120</v>
      </c>
      <c r="E877"/>
      <c r="F877" s="9"/>
      <c r="G877"/>
      <c r="H877"/>
      <c r="I877"/>
      <c r="J877"/>
      <c r="K877"/>
    </row>
    <row r="878" spans="1:11" ht="12.75">
      <c r="A878" s="144" t="s">
        <v>292</v>
      </c>
      <c r="B878" s="147" t="s">
        <v>294</v>
      </c>
      <c r="C878" s="190">
        <v>64490</v>
      </c>
      <c r="D878" s="309">
        <f t="shared" si="34"/>
        <v>64490</v>
      </c>
      <c r="E878"/>
      <c r="F878" s="9"/>
      <c r="G878"/>
      <c r="H878"/>
      <c r="I878"/>
      <c r="J878"/>
      <c r="K878"/>
    </row>
    <row r="879" spans="1:11" ht="12.75">
      <c r="A879" s="144" t="s">
        <v>293</v>
      </c>
      <c r="B879" s="147" t="s">
        <v>295</v>
      </c>
      <c r="C879" s="190"/>
      <c r="D879" s="309">
        <f t="shared" si="34"/>
        <v>0</v>
      </c>
      <c r="E879"/>
      <c r="F879" s="9"/>
      <c r="G879"/>
      <c r="H879"/>
      <c r="I879"/>
      <c r="J879"/>
      <c r="K879"/>
    </row>
    <row r="880" spans="1:11" ht="12.75">
      <c r="A880" s="307"/>
      <c r="B880" s="308" t="s">
        <v>182</v>
      </c>
      <c r="C880" s="309">
        <f>SUM(C866:C879)</f>
        <v>6630910</v>
      </c>
      <c r="D880" s="309">
        <f>SUM(D866:D879)</f>
        <v>6630910</v>
      </c>
      <c r="E880"/>
      <c r="F880"/>
      <c r="G880"/>
      <c r="H880"/>
      <c r="I880"/>
      <c r="J880"/>
      <c r="K880"/>
    </row>
    <row r="882" spans="1:11" ht="12.75">
      <c r="A882" s="310" t="s">
        <v>167</v>
      </c>
      <c r="B882" s="308" t="s">
        <v>557</v>
      </c>
      <c r="C882" s="310" t="s">
        <v>574</v>
      </c>
      <c r="D882" s="516" t="s">
        <v>182</v>
      </c>
      <c r="G882"/>
      <c r="H882"/>
      <c r="I882"/>
      <c r="J882"/>
      <c r="K882"/>
    </row>
    <row r="883" spans="1:11" ht="12.75">
      <c r="A883" s="310"/>
      <c r="B883" s="311"/>
      <c r="C883" s="310" t="s">
        <v>582</v>
      </c>
      <c r="D883" s="516"/>
      <c r="E883"/>
      <c r="F883"/>
      <c r="G883"/>
      <c r="H883"/>
      <c r="I883"/>
      <c r="J883"/>
      <c r="K883"/>
    </row>
    <row r="884" spans="1:11" ht="12.75">
      <c r="A884" s="205" t="s">
        <v>558</v>
      </c>
      <c r="E884"/>
      <c r="F884"/>
      <c r="G884"/>
      <c r="H884"/>
      <c r="I884"/>
      <c r="J884"/>
      <c r="K884"/>
    </row>
    <row r="885" spans="1:11" ht="12.75">
      <c r="A885" s="207" t="s">
        <v>210</v>
      </c>
      <c r="B885" s="147" t="s">
        <v>211</v>
      </c>
      <c r="C885" s="190">
        <v>366000</v>
      </c>
      <c r="D885" s="309">
        <f aca="true" t="shared" si="35" ref="D885:D898">SUM(C885:C885)</f>
        <v>366000</v>
      </c>
      <c r="E885"/>
      <c r="F885" s="9"/>
      <c r="G885"/>
      <c r="H885"/>
      <c r="I885"/>
      <c r="J885"/>
      <c r="K885"/>
    </row>
    <row r="886" spans="1:11" ht="12.75">
      <c r="A886" s="144" t="s">
        <v>212</v>
      </c>
      <c r="B886" s="147" t="s">
        <v>213</v>
      </c>
      <c r="C886" s="190">
        <v>28360</v>
      </c>
      <c r="D886" s="309">
        <f t="shared" si="35"/>
        <v>28360</v>
      </c>
      <c r="E886"/>
      <c r="F886" s="9"/>
      <c r="G886"/>
      <c r="H886"/>
      <c r="I886"/>
      <c r="J886"/>
      <c r="K886"/>
    </row>
    <row r="887" spans="1:11" ht="12.75">
      <c r="A887" s="144" t="s">
        <v>214</v>
      </c>
      <c r="B887" s="147" t="s">
        <v>285</v>
      </c>
      <c r="C887" s="190">
        <v>0</v>
      </c>
      <c r="D887" s="309">
        <f t="shared" si="35"/>
        <v>0</v>
      </c>
      <c r="E887"/>
      <c r="F887" s="9"/>
      <c r="G887"/>
      <c r="H887"/>
      <c r="I887"/>
      <c r="J887"/>
      <c r="K887"/>
    </row>
    <row r="888" spans="1:11" ht="12.75">
      <c r="A888" s="144" t="s">
        <v>216</v>
      </c>
      <c r="B888" s="147" t="s">
        <v>215</v>
      </c>
      <c r="C888" s="190">
        <v>17470</v>
      </c>
      <c r="D888" s="309">
        <f t="shared" si="35"/>
        <v>17470</v>
      </c>
      <c r="E888"/>
      <c r="F888" s="9"/>
      <c r="G888"/>
      <c r="H888"/>
      <c r="I888"/>
      <c r="J888"/>
      <c r="K888"/>
    </row>
    <row r="889" spans="1:11" ht="12.75">
      <c r="A889" s="144" t="s">
        <v>217</v>
      </c>
      <c r="B889" s="147" t="s">
        <v>218</v>
      </c>
      <c r="C889" s="190">
        <v>173060</v>
      </c>
      <c r="D889" s="309">
        <f t="shared" si="35"/>
        <v>173060</v>
      </c>
      <c r="E889"/>
      <c r="F889" s="9"/>
      <c r="G889"/>
      <c r="H889"/>
      <c r="I889"/>
      <c r="J889"/>
      <c r="K889"/>
    </row>
    <row r="890" spans="1:11" ht="12.75">
      <c r="A890" s="144" t="s">
        <v>219</v>
      </c>
      <c r="B890" s="147" t="s">
        <v>286</v>
      </c>
      <c r="C890" s="190">
        <v>20900</v>
      </c>
      <c r="D890" s="309">
        <f t="shared" si="35"/>
        <v>20900</v>
      </c>
      <c r="E890"/>
      <c r="F890" s="9"/>
      <c r="G890"/>
      <c r="H890"/>
      <c r="I890"/>
      <c r="J890"/>
      <c r="K890"/>
    </row>
    <row r="891" spans="1:11" ht="12.75">
      <c r="A891" s="144" t="s">
        <v>221</v>
      </c>
      <c r="B891" s="147" t="s">
        <v>220</v>
      </c>
      <c r="C891" s="190">
        <v>327770</v>
      </c>
      <c r="D891" s="309">
        <f t="shared" si="35"/>
        <v>327770</v>
      </c>
      <c r="E891"/>
      <c r="F891" s="9"/>
      <c r="G891"/>
      <c r="H891"/>
      <c r="I891"/>
      <c r="J891"/>
      <c r="K891"/>
    </row>
    <row r="892" spans="1:11" ht="12.75">
      <c r="A892" s="144" t="s">
        <v>223</v>
      </c>
      <c r="B892" s="147" t="s">
        <v>222</v>
      </c>
      <c r="C892" s="190">
        <v>72380</v>
      </c>
      <c r="D892" s="309">
        <f t="shared" si="35"/>
        <v>72380</v>
      </c>
      <c r="E892"/>
      <c r="F892" s="9"/>
      <c r="G892"/>
      <c r="H892"/>
      <c r="I892"/>
      <c r="J892"/>
      <c r="K892"/>
    </row>
    <row r="893" spans="1:11" ht="12.75">
      <c r="A893" s="144" t="s">
        <v>224</v>
      </c>
      <c r="B893" s="147" t="s">
        <v>287</v>
      </c>
      <c r="C893" s="190">
        <v>14420</v>
      </c>
      <c r="D893" s="309">
        <f t="shared" si="35"/>
        <v>14420</v>
      </c>
      <c r="E893"/>
      <c r="F893" s="9"/>
      <c r="G893"/>
      <c r="H893"/>
      <c r="I893"/>
      <c r="J893"/>
      <c r="K893"/>
    </row>
    <row r="894" spans="1:11" ht="12.75">
      <c r="A894" s="144" t="s">
        <v>225</v>
      </c>
      <c r="B894" s="147" t="s">
        <v>289</v>
      </c>
      <c r="C894" s="190">
        <v>102410</v>
      </c>
      <c r="D894" s="309">
        <f t="shared" si="35"/>
        <v>102410</v>
      </c>
      <c r="E894"/>
      <c r="F894" s="9"/>
      <c r="G894"/>
      <c r="H894"/>
      <c r="I894"/>
      <c r="J894"/>
      <c r="K894"/>
    </row>
    <row r="895" spans="1:11" ht="12.75">
      <c r="A895" s="144" t="s">
        <v>284</v>
      </c>
      <c r="B895" s="147" t="s">
        <v>290</v>
      </c>
      <c r="C895" s="190">
        <v>84310</v>
      </c>
      <c r="D895" s="309">
        <f t="shared" si="35"/>
        <v>84310</v>
      </c>
      <c r="E895"/>
      <c r="F895" s="9"/>
      <c r="G895"/>
      <c r="H895"/>
      <c r="I895"/>
      <c r="J895"/>
      <c r="K895"/>
    </row>
    <row r="896" spans="1:11" ht="12.75">
      <c r="A896" s="144" t="s">
        <v>288</v>
      </c>
      <c r="B896" s="147" t="s">
        <v>291</v>
      </c>
      <c r="C896" s="190">
        <v>50140</v>
      </c>
      <c r="D896" s="309">
        <f t="shared" si="35"/>
        <v>50140</v>
      </c>
      <c r="E896"/>
      <c r="F896" s="9"/>
      <c r="G896"/>
      <c r="H896"/>
      <c r="I896"/>
      <c r="J896"/>
      <c r="K896"/>
    </row>
    <row r="897" spans="1:11" ht="12.75">
      <c r="A897" s="144" t="s">
        <v>292</v>
      </c>
      <c r="B897" s="147" t="s">
        <v>294</v>
      </c>
      <c r="C897" s="190">
        <v>8650</v>
      </c>
      <c r="D897" s="309">
        <f t="shared" si="35"/>
        <v>8650</v>
      </c>
      <c r="E897"/>
      <c r="F897" s="9"/>
      <c r="G897"/>
      <c r="H897"/>
      <c r="I897"/>
      <c r="J897"/>
      <c r="K897"/>
    </row>
    <row r="898" spans="1:11" ht="12.75">
      <c r="A898" s="144" t="s">
        <v>293</v>
      </c>
      <c r="B898" s="147" t="s">
        <v>295</v>
      </c>
      <c r="C898" s="190"/>
      <c r="D898" s="309">
        <f t="shared" si="35"/>
        <v>0</v>
      </c>
      <c r="E898"/>
      <c r="F898" s="9"/>
      <c r="G898"/>
      <c r="H898"/>
      <c r="I898"/>
      <c r="J898"/>
      <c r="K898"/>
    </row>
    <row r="899" spans="1:11" ht="12.75">
      <c r="A899" s="307"/>
      <c r="B899" s="308" t="s">
        <v>182</v>
      </c>
      <c r="C899" s="309">
        <f>SUM(C885:C898)</f>
        <v>1265870</v>
      </c>
      <c r="D899" s="309">
        <f>SUM(D885:D898)</f>
        <v>1265870</v>
      </c>
      <c r="E899"/>
      <c r="F899"/>
      <c r="G899"/>
      <c r="H899"/>
      <c r="I899"/>
      <c r="J899"/>
      <c r="K899"/>
    </row>
    <row r="900" spans="11:12" ht="12.75">
      <c r="K900"/>
      <c r="L900" s="1"/>
    </row>
    <row r="901" ht="12.75">
      <c r="A901" s="43" t="str">
        <f>+A858</f>
        <v>Ordenanza N° 5677/08</v>
      </c>
    </row>
    <row r="902" spans="1:4" ht="12.75">
      <c r="A902" s="500" t="s">
        <v>328</v>
      </c>
      <c r="B902" s="500"/>
      <c r="C902" s="500"/>
      <c r="D902" s="500"/>
    </row>
    <row r="903" spans="1:4" ht="12.75">
      <c r="A903" s="28" t="str">
        <f>+A860</f>
        <v>Juris.:</v>
      </c>
      <c r="B903" s="500" t="s">
        <v>581</v>
      </c>
      <c r="C903" s="500"/>
      <c r="D903" s="500"/>
    </row>
    <row r="904" spans="1:4" ht="12.75">
      <c r="A904" s="500" t="s">
        <v>572</v>
      </c>
      <c r="B904" s="500"/>
      <c r="C904" s="500"/>
      <c r="D904" s="500"/>
    </row>
    <row r="906" spans="1:11" ht="12.75">
      <c r="A906" s="310" t="s">
        <v>167</v>
      </c>
      <c r="B906" s="308" t="s">
        <v>560</v>
      </c>
      <c r="C906" s="310" t="s">
        <v>574</v>
      </c>
      <c r="D906" s="516" t="s">
        <v>182</v>
      </c>
      <c r="F906" s="286"/>
      <c r="G906"/>
      <c r="H906"/>
      <c r="I906"/>
      <c r="J906"/>
      <c r="K906"/>
    </row>
    <row r="907" spans="1:11" ht="12.75">
      <c r="A907" s="310"/>
      <c r="B907" s="311"/>
      <c r="C907" s="310" t="s">
        <v>582</v>
      </c>
      <c r="D907" s="516"/>
      <c r="E907"/>
      <c r="G907"/>
      <c r="H907"/>
      <c r="I907"/>
      <c r="J907"/>
      <c r="K907"/>
    </row>
    <row r="908" spans="1:11" ht="12.75">
      <c r="A908" s="205" t="s">
        <v>559</v>
      </c>
      <c r="E908"/>
      <c r="F908"/>
      <c r="G908"/>
      <c r="H908"/>
      <c r="I908"/>
      <c r="J908"/>
      <c r="K908"/>
    </row>
    <row r="909" spans="1:11" ht="12.75">
      <c r="A909" s="142">
        <v>1</v>
      </c>
      <c r="B909" s="147" t="s">
        <v>399</v>
      </c>
      <c r="C909" s="190"/>
      <c r="D909" s="309">
        <f aca="true" t="shared" si="36" ref="D909:D927">SUM(C909:C909)</f>
        <v>0</v>
      </c>
      <c r="E909"/>
      <c r="F909" s="9"/>
      <c r="G909"/>
      <c r="H909"/>
      <c r="I909"/>
      <c r="J909"/>
      <c r="K909"/>
    </row>
    <row r="910" spans="1:11" ht="12.75">
      <c r="A910" s="142">
        <v>2</v>
      </c>
      <c r="B910" s="147" t="s">
        <v>400</v>
      </c>
      <c r="C910" s="190"/>
      <c r="D910" s="309">
        <f t="shared" si="36"/>
        <v>0</v>
      </c>
      <c r="E910"/>
      <c r="F910" s="9"/>
      <c r="G910"/>
      <c r="H910"/>
      <c r="I910"/>
      <c r="J910"/>
      <c r="K910"/>
    </row>
    <row r="911" spans="1:11" ht="12.75">
      <c r="A911" s="142">
        <v>3</v>
      </c>
      <c r="B911" s="147" t="s">
        <v>401</v>
      </c>
      <c r="C911" s="190"/>
      <c r="D911" s="309">
        <f t="shared" si="36"/>
        <v>0</v>
      </c>
      <c r="E911"/>
      <c r="F911" s="9"/>
      <c r="G911"/>
      <c r="H911"/>
      <c r="I911"/>
      <c r="J911"/>
      <c r="K911"/>
    </row>
    <row r="912" spans="1:11" ht="12.75">
      <c r="A912" s="142">
        <v>4</v>
      </c>
      <c r="B912" s="147" t="s">
        <v>402</v>
      </c>
      <c r="C912" s="190">
        <v>227260</v>
      </c>
      <c r="D912" s="309">
        <f t="shared" si="36"/>
        <v>227260</v>
      </c>
      <c r="E912" s="379"/>
      <c r="F912" s="9"/>
      <c r="G912"/>
      <c r="H912"/>
      <c r="I912"/>
      <c r="J912"/>
      <c r="K912"/>
    </row>
    <row r="913" spans="1:11" ht="12.75">
      <c r="A913" s="142">
        <v>5</v>
      </c>
      <c r="B913" s="147" t="s">
        <v>403</v>
      </c>
      <c r="C913" s="190">
        <v>50000</v>
      </c>
      <c r="D913" s="309">
        <f t="shared" si="36"/>
        <v>50000</v>
      </c>
      <c r="E913"/>
      <c r="F913" s="9"/>
      <c r="G913"/>
      <c r="H913"/>
      <c r="I913"/>
      <c r="J913"/>
      <c r="K913"/>
    </row>
    <row r="914" spans="1:11" ht="12.75">
      <c r="A914" s="142">
        <v>6</v>
      </c>
      <c r="B914" s="147" t="s">
        <v>404</v>
      </c>
      <c r="C914" s="190"/>
      <c r="D914" s="309">
        <f t="shared" si="36"/>
        <v>0</v>
      </c>
      <c r="E914"/>
      <c r="F914" s="9"/>
      <c r="G914"/>
      <c r="H914"/>
      <c r="I914"/>
      <c r="J914"/>
      <c r="K914"/>
    </row>
    <row r="915" spans="1:11" ht="12.75">
      <c r="A915" s="142">
        <v>7</v>
      </c>
      <c r="B915" s="147" t="s">
        <v>405</v>
      </c>
      <c r="C915" s="190"/>
      <c r="D915" s="309">
        <f t="shared" si="36"/>
        <v>0</v>
      </c>
      <c r="E915"/>
      <c r="F915" s="9"/>
      <c r="G915"/>
      <c r="H915"/>
      <c r="I915"/>
      <c r="J915"/>
      <c r="K915"/>
    </row>
    <row r="916" spans="1:11" ht="12.75">
      <c r="A916" s="142">
        <v>8</v>
      </c>
      <c r="B916" s="147" t="s">
        <v>406</v>
      </c>
      <c r="C916" s="190"/>
      <c r="D916" s="309">
        <f t="shared" si="36"/>
        <v>0</v>
      </c>
      <c r="E916"/>
      <c r="F916" s="9"/>
      <c r="G916"/>
      <c r="H916"/>
      <c r="I916"/>
      <c r="J916"/>
      <c r="K916"/>
    </row>
    <row r="917" spans="1:11" ht="12.75">
      <c r="A917" s="142">
        <v>9</v>
      </c>
      <c r="B917" s="147" t="s">
        <v>407</v>
      </c>
      <c r="C917" s="190">
        <v>10000</v>
      </c>
      <c r="D917" s="309">
        <f t="shared" si="36"/>
        <v>10000</v>
      </c>
      <c r="E917"/>
      <c r="F917" s="9"/>
      <c r="G917"/>
      <c r="H917"/>
      <c r="I917"/>
      <c r="J917"/>
      <c r="K917"/>
    </row>
    <row r="918" spans="1:11" ht="12.75">
      <c r="A918" s="142">
        <v>10</v>
      </c>
      <c r="B918" s="147" t="s">
        <v>408</v>
      </c>
      <c r="C918" s="190">
        <v>5000</v>
      </c>
      <c r="D918" s="309">
        <f t="shared" si="36"/>
        <v>5000</v>
      </c>
      <c r="E918"/>
      <c r="F918" s="9"/>
      <c r="G918"/>
      <c r="H918"/>
      <c r="I918"/>
      <c r="J918"/>
      <c r="K918"/>
    </row>
    <row r="919" spans="1:11" ht="12.75">
      <c r="A919" s="142">
        <v>11</v>
      </c>
      <c r="B919" s="147" t="s">
        <v>409</v>
      </c>
      <c r="C919" s="190">
        <v>25000</v>
      </c>
      <c r="D919" s="309">
        <f t="shared" si="36"/>
        <v>25000</v>
      </c>
      <c r="E919"/>
      <c r="F919" s="9"/>
      <c r="G919"/>
      <c r="H919"/>
      <c r="I919"/>
      <c r="J919"/>
      <c r="K919"/>
    </row>
    <row r="920" spans="1:11" ht="12.75">
      <c r="A920" s="142">
        <v>12</v>
      </c>
      <c r="B920" s="147" t="s">
        <v>410</v>
      </c>
      <c r="C920" s="190"/>
      <c r="D920" s="309">
        <f t="shared" si="36"/>
        <v>0</v>
      </c>
      <c r="E920"/>
      <c r="F920" s="9"/>
      <c r="G920"/>
      <c r="H920"/>
      <c r="I920"/>
      <c r="J920"/>
      <c r="K920"/>
    </row>
    <row r="921" spans="1:11" ht="12.75">
      <c r="A921" s="142">
        <v>13</v>
      </c>
      <c r="B921" s="147" t="s">
        <v>411</v>
      </c>
      <c r="C921" s="190"/>
      <c r="D921" s="309">
        <f t="shared" si="36"/>
        <v>0</v>
      </c>
      <c r="E921"/>
      <c r="F921" s="9"/>
      <c r="G921"/>
      <c r="H921"/>
      <c r="I921"/>
      <c r="J921"/>
      <c r="K921"/>
    </row>
    <row r="922" spans="1:11" ht="12.75">
      <c r="A922" s="142">
        <v>14</v>
      </c>
      <c r="B922" s="147" t="s">
        <v>412</v>
      </c>
      <c r="C922" s="190"/>
      <c r="D922" s="309">
        <f t="shared" si="36"/>
        <v>0</v>
      </c>
      <c r="E922"/>
      <c r="F922" s="9"/>
      <c r="G922"/>
      <c r="H922"/>
      <c r="I922"/>
      <c r="J922"/>
      <c r="K922"/>
    </row>
    <row r="923" spans="1:11" ht="12.75">
      <c r="A923" s="142">
        <v>15</v>
      </c>
      <c r="B923" s="147" t="s">
        <v>413</v>
      </c>
      <c r="C923" s="190">
        <f>47000+37000</f>
        <v>84000</v>
      </c>
      <c r="D923" s="309">
        <f t="shared" si="36"/>
        <v>84000</v>
      </c>
      <c r="E923"/>
      <c r="F923" s="9"/>
      <c r="G923"/>
      <c r="H923"/>
      <c r="I923"/>
      <c r="J923"/>
      <c r="K923"/>
    </row>
    <row r="924" spans="1:11" ht="12.75">
      <c r="A924" s="142">
        <v>16</v>
      </c>
      <c r="B924" s="147" t="s">
        <v>414</v>
      </c>
      <c r="C924" s="190"/>
      <c r="D924" s="309">
        <f t="shared" si="36"/>
        <v>0</v>
      </c>
      <c r="E924"/>
      <c r="F924" s="9"/>
      <c r="G924"/>
      <c r="H924"/>
      <c r="I924"/>
      <c r="J924"/>
      <c r="K924"/>
    </row>
    <row r="925" spans="1:11" ht="12.75">
      <c r="A925" s="142">
        <v>17</v>
      </c>
      <c r="B925" s="147" t="s">
        <v>415</v>
      </c>
      <c r="C925" s="190"/>
      <c r="D925" s="309">
        <f t="shared" si="36"/>
        <v>0</v>
      </c>
      <c r="E925"/>
      <c r="F925" s="9"/>
      <c r="G925"/>
      <c r="H925"/>
      <c r="I925"/>
      <c r="J925"/>
      <c r="K925"/>
    </row>
    <row r="926" spans="1:11" ht="12.75">
      <c r="A926" s="142">
        <v>18</v>
      </c>
      <c r="B926" s="147" t="s">
        <v>416</v>
      </c>
      <c r="C926" s="190"/>
      <c r="D926" s="309">
        <f t="shared" si="36"/>
        <v>0</v>
      </c>
      <c r="E926"/>
      <c r="F926" s="9"/>
      <c r="G926"/>
      <c r="H926"/>
      <c r="I926"/>
      <c r="J926"/>
      <c r="K926"/>
    </row>
    <row r="927" spans="1:11" ht="12.75">
      <c r="A927" s="142">
        <v>19</v>
      </c>
      <c r="B927" s="147" t="s">
        <v>417</v>
      </c>
      <c r="C927" s="190"/>
      <c r="D927" s="309">
        <f t="shared" si="36"/>
        <v>0</v>
      </c>
      <c r="E927"/>
      <c r="F927" s="9"/>
      <c r="G927"/>
      <c r="H927"/>
      <c r="I927"/>
      <c r="J927"/>
      <c r="K927"/>
    </row>
    <row r="928" spans="1:11" ht="12.75">
      <c r="A928" s="307"/>
      <c r="B928" s="308" t="s">
        <v>182</v>
      </c>
      <c r="C928" s="309">
        <f>SUM(C909:C927)</f>
        <v>401260</v>
      </c>
      <c r="D928" s="309">
        <f>SUM(D909:D927)</f>
        <v>401260</v>
      </c>
      <c r="E928"/>
      <c r="F928" s="9"/>
      <c r="G928"/>
      <c r="H928"/>
      <c r="I928"/>
      <c r="J928"/>
      <c r="K928"/>
    </row>
    <row r="929" spans="12:15" ht="12.75">
      <c r="L929" s="43"/>
      <c r="M929" s="43"/>
      <c r="N929" s="43"/>
      <c r="O929" s="43"/>
    </row>
    <row r="930" spans="1:11" ht="12.75">
      <c r="A930" s="310" t="s">
        <v>167</v>
      </c>
      <c r="B930" s="308" t="s">
        <v>549</v>
      </c>
      <c r="C930" s="310" t="s">
        <v>574</v>
      </c>
      <c r="D930" s="516" t="s">
        <v>182</v>
      </c>
      <c r="F930"/>
      <c r="G930"/>
      <c r="H930"/>
      <c r="I930"/>
      <c r="J930"/>
      <c r="K930"/>
    </row>
    <row r="931" spans="1:11" ht="12.75">
      <c r="A931" s="310"/>
      <c r="B931" s="311"/>
      <c r="C931" s="310" t="s">
        <v>582</v>
      </c>
      <c r="D931" s="516"/>
      <c r="E931"/>
      <c r="F931"/>
      <c r="G931"/>
      <c r="H931"/>
      <c r="I931"/>
      <c r="J931"/>
      <c r="K931"/>
    </row>
    <row r="932" spans="1:11" ht="12.75">
      <c r="A932" s="205" t="s">
        <v>561</v>
      </c>
      <c r="E932"/>
      <c r="F932"/>
      <c r="G932"/>
      <c r="H932"/>
      <c r="I932"/>
      <c r="J932"/>
      <c r="K932"/>
    </row>
    <row r="933" spans="1:11" ht="12.75">
      <c r="A933" s="142">
        <v>1</v>
      </c>
      <c r="B933" s="147" t="s">
        <v>418</v>
      </c>
      <c r="C933" s="190"/>
      <c r="D933" s="309">
        <f aca="true" t="shared" si="37" ref="D933:D954">SUM(C933:C933)</f>
        <v>0</v>
      </c>
      <c r="E933"/>
      <c r="F933" s="9"/>
      <c r="G933"/>
      <c r="H933"/>
      <c r="I933"/>
      <c r="J933"/>
      <c r="K933"/>
    </row>
    <row r="934" spans="1:11" ht="12.75">
      <c r="A934" s="142">
        <v>2</v>
      </c>
      <c r="B934" s="147" t="s">
        <v>419</v>
      </c>
      <c r="C934" s="190"/>
      <c r="D934" s="309">
        <f t="shared" si="37"/>
        <v>0</v>
      </c>
      <c r="E934"/>
      <c r="F934" s="9"/>
      <c r="G934"/>
      <c r="H934"/>
      <c r="I934"/>
      <c r="J934"/>
      <c r="K934"/>
    </row>
    <row r="935" spans="1:11" ht="12.75">
      <c r="A935" s="142">
        <v>3</v>
      </c>
      <c r="B935" s="147" t="s">
        <v>420</v>
      </c>
      <c r="C935" s="190"/>
      <c r="D935" s="309">
        <f t="shared" si="37"/>
        <v>0</v>
      </c>
      <c r="E935"/>
      <c r="F935" s="9"/>
      <c r="G935"/>
      <c r="H935"/>
      <c r="I935"/>
      <c r="J935"/>
      <c r="K935"/>
    </row>
    <row r="936" spans="1:11" ht="12.75">
      <c r="A936" s="142">
        <v>4</v>
      </c>
      <c r="B936" s="147" t="s">
        <v>421</v>
      </c>
      <c r="C936" s="190"/>
      <c r="D936" s="309">
        <f t="shared" si="37"/>
        <v>0</v>
      </c>
      <c r="E936"/>
      <c r="F936" s="9"/>
      <c r="G936"/>
      <c r="H936"/>
      <c r="I936"/>
      <c r="J936"/>
      <c r="K936"/>
    </row>
    <row r="937" spans="1:11" ht="12.75">
      <c r="A937" s="142">
        <v>5</v>
      </c>
      <c r="B937" s="147" t="s">
        <v>422</v>
      </c>
      <c r="C937" s="190"/>
      <c r="D937" s="309">
        <f t="shared" si="37"/>
        <v>0</v>
      </c>
      <c r="E937"/>
      <c r="F937" s="9"/>
      <c r="G937"/>
      <c r="H937"/>
      <c r="I937"/>
      <c r="J937"/>
      <c r="K937"/>
    </row>
    <row r="938" spans="1:11" ht="12.75">
      <c r="A938" s="142">
        <v>6</v>
      </c>
      <c r="B938" s="147" t="s">
        <v>423</v>
      </c>
      <c r="C938" s="190"/>
      <c r="D938" s="309">
        <f t="shared" si="37"/>
        <v>0</v>
      </c>
      <c r="E938"/>
      <c r="F938" s="9"/>
      <c r="G938"/>
      <c r="H938"/>
      <c r="I938"/>
      <c r="J938"/>
      <c r="K938"/>
    </row>
    <row r="939" spans="1:11" ht="12.75">
      <c r="A939" s="142">
        <v>7</v>
      </c>
      <c r="B939" s="147" t="s">
        <v>424</v>
      </c>
      <c r="C939" s="190">
        <f>15000+20000</f>
        <v>35000</v>
      </c>
      <c r="D939" s="309">
        <f t="shared" si="37"/>
        <v>35000</v>
      </c>
      <c r="E939"/>
      <c r="F939" s="9"/>
      <c r="G939"/>
      <c r="H939"/>
      <c r="I939"/>
      <c r="J939"/>
      <c r="K939"/>
    </row>
    <row r="940" spans="1:11" ht="12.75">
      <c r="A940" s="142">
        <v>8</v>
      </c>
      <c r="B940" s="147" t="s">
        <v>425</v>
      </c>
      <c r="C940" s="190"/>
      <c r="D940" s="309">
        <f t="shared" si="37"/>
        <v>0</v>
      </c>
      <c r="E940"/>
      <c r="F940" s="9"/>
      <c r="G940"/>
      <c r="H940"/>
      <c r="I940"/>
      <c r="J940"/>
      <c r="K940"/>
    </row>
    <row r="941" spans="1:11" ht="12.75">
      <c r="A941" s="142">
        <v>9</v>
      </c>
      <c r="B941" s="147" t="s">
        <v>426</v>
      </c>
      <c r="C941" s="190"/>
      <c r="D941" s="309">
        <f t="shared" si="37"/>
        <v>0</v>
      </c>
      <c r="E941"/>
      <c r="F941" s="9"/>
      <c r="G941"/>
      <c r="H941"/>
      <c r="I941"/>
      <c r="J941"/>
      <c r="K941"/>
    </row>
    <row r="942" spans="1:11" ht="12.75">
      <c r="A942" s="142">
        <v>10</v>
      </c>
      <c r="B942" s="147" t="s">
        <v>427</v>
      </c>
      <c r="C942" s="190"/>
      <c r="D942" s="309">
        <f t="shared" si="37"/>
        <v>0</v>
      </c>
      <c r="E942"/>
      <c r="F942" s="9"/>
      <c r="G942"/>
      <c r="H942"/>
      <c r="I942"/>
      <c r="J942"/>
      <c r="K942"/>
    </row>
    <row r="943" spans="1:11" ht="12.75">
      <c r="A943" s="142">
        <v>11</v>
      </c>
      <c r="B943" s="147" t="s">
        <v>428</v>
      </c>
      <c r="C943" s="190"/>
      <c r="D943" s="309">
        <f t="shared" si="37"/>
        <v>0</v>
      </c>
      <c r="E943"/>
      <c r="F943" s="9"/>
      <c r="G943"/>
      <c r="H943"/>
      <c r="I943"/>
      <c r="J943"/>
      <c r="K943"/>
    </row>
    <row r="944" spans="1:11" ht="12.75">
      <c r="A944" s="142">
        <v>12</v>
      </c>
      <c r="B944" s="147" t="s">
        <v>429</v>
      </c>
      <c r="C944" s="190"/>
      <c r="D944" s="309">
        <f t="shared" si="37"/>
        <v>0</v>
      </c>
      <c r="E944"/>
      <c r="F944" s="9"/>
      <c r="G944"/>
      <c r="H944"/>
      <c r="I944"/>
      <c r="J944"/>
      <c r="K944"/>
    </row>
    <row r="945" spans="1:11" ht="12.75">
      <c r="A945" s="142">
        <v>13</v>
      </c>
      <c r="B945" s="147" t="s">
        <v>430</v>
      </c>
      <c r="C945" s="190"/>
      <c r="D945" s="309">
        <f t="shared" si="37"/>
        <v>0</v>
      </c>
      <c r="E945"/>
      <c r="F945" s="9"/>
      <c r="G945"/>
      <c r="H945"/>
      <c r="I945"/>
      <c r="J945"/>
      <c r="K945"/>
    </row>
    <row r="946" spans="1:11" ht="12.75">
      <c r="A946" s="142">
        <v>14</v>
      </c>
      <c r="B946" s="147" t="s">
        <v>431</v>
      </c>
      <c r="C946" s="190"/>
      <c r="D946" s="309">
        <f t="shared" si="37"/>
        <v>0</v>
      </c>
      <c r="E946"/>
      <c r="F946" s="9"/>
      <c r="G946"/>
      <c r="H946"/>
      <c r="I946"/>
      <c r="J946"/>
      <c r="K946"/>
    </row>
    <row r="947" spans="1:11" ht="12.75">
      <c r="A947" s="142">
        <v>15</v>
      </c>
      <c r="B947" s="147" t="s">
        <v>432</v>
      </c>
      <c r="C947" s="190"/>
      <c r="D947" s="309">
        <f t="shared" si="37"/>
        <v>0</v>
      </c>
      <c r="E947"/>
      <c r="F947" s="9"/>
      <c r="G947"/>
      <c r="H947"/>
      <c r="I947"/>
      <c r="J947"/>
      <c r="K947"/>
    </row>
    <row r="948" spans="1:11" ht="12.75">
      <c r="A948" s="142">
        <v>16</v>
      </c>
      <c r="B948" s="147" t="s">
        <v>433</v>
      </c>
      <c r="C948" s="190"/>
      <c r="D948" s="309">
        <f t="shared" si="37"/>
        <v>0</v>
      </c>
      <c r="E948"/>
      <c r="F948" s="9"/>
      <c r="G948"/>
      <c r="H948"/>
      <c r="I948"/>
      <c r="J948"/>
      <c r="K948"/>
    </row>
    <row r="949" spans="1:11" ht="12.75">
      <c r="A949" s="142">
        <v>17</v>
      </c>
      <c r="B949" s="147" t="s">
        <v>434</v>
      </c>
      <c r="C949" s="190">
        <v>90000</v>
      </c>
      <c r="D949" s="309">
        <f t="shared" si="37"/>
        <v>90000</v>
      </c>
      <c r="E949"/>
      <c r="F949" s="9"/>
      <c r="G949"/>
      <c r="H949"/>
      <c r="I949"/>
      <c r="J949"/>
      <c r="K949"/>
    </row>
    <row r="950" spans="1:11" ht="12.75">
      <c r="A950" s="142">
        <v>18</v>
      </c>
      <c r="B950" s="147" t="s">
        <v>435</v>
      </c>
      <c r="C950" s="190"/>
      <c r="D950" s="309">
        <f t="shared" si="37"/>
        <v>0</v>
      </c>
      <c r="E950"/>
      <c r="F950" s="9"/>
      <c r="G950"/>
      <c r="H950"/>
      <c r="I950"/>
      <c r="J950"/>
      <c r="K950"/>
    </row>
    <row r="951" spans="1:11" ht="12.75">
      <c r="A951" s="142">
        <v>19</v>
      </c>
      <c r="B951" s="147" t="s">
        <v>436</v>
      </c>
      <c r="C951" s="190"/>
      <c r="D951" s="309">
        <f t="shared" si="37"/>
        <v>0</v>
      </c>
      <c r="E951"/>
      <c r="F951" s="9"/>
      <c r="G951"/>
      <c r="H951"/>
      <c r="I951"/>
      <c r="J951"/>
      <c r="K951"/>
    </row>
    <row r="952" spans="1:11" ht="12.75">
      <c r="A952" s="142">
        <v>20</v>
      </c>
      <c r="B952" s="147" t="s">
        <v>437</v>
      </c>
      <c r="C952" s="190"/>
      <c r="D952" s="309">
        <f t="shared" si="37"/>
        <v>0</v>
      </c>
      <c r="E952"/>
      <c r="F952" s="9"/>
      <c r="G952"/>
      <c r="H952"/>
      <c r="I952"/>
      <c r="J952"/>
      <c r="K952"/>
    </row>
    <row r="953" spans="1:11" ht="12.75">
      <c r="A953" s="142">
        <v>21</v>
      </c>
      <c r="B953" s="147" t="s">
        <v>438</v>
      </c>
      <c r="C953" s="190">
        <f>90000+1600000+50000</f>
        <v>1740000</v>
      </c>
      <c r="D953" s="309">
        <f t="shared" si="37"/>
        <v>1740000</v>
      </c>
      <c r="E953"/>
      <c r="F953" s="9"/>
      <c r="G953"/>
      <c r="H953"/>
      <c r="I953"/>
      <c r="J953"/>
      <c r="K953"/>
    </row>
    <row r="954" spans="1:11" ht="12.75">
      <c r="A954" s="142" t="s">
        <v>812</v>
      </c>
      <c r="B954" s="147" t="s">
        <v>811</v>
      </c>
      <c r="C954" s="190">
        <v>47610</v>
      </c>
      <c r="D954" s="309">
        <f t="shared" si="37"/>
        <v>47610</v>
      </c>
      <c r="E954"/>
      <c r="F954" s="9"/>
      <c r="G954"/>
      <c r="H954"/>
      <c r="I954"/>
      <c r="J954"/>
      <c r="K954"/>
    </row>
    <row r="955" spans="1:11" ht="12.75">
      <c r="A955" s="307"/>
      <c r="B955" s="308" t="s">
        <v>182</v>
      </c>
      <c r="C955" s="309">
        <f>SUM(C933:C954)</f>
        <v>1912610</v>
      </c>
      <c r="D955" s="309">
        <f>SUM(D933:D954)</f>
        <v>1912610</v>
      </c>
      <c r="E955"/>
      <c r="F955"/>
      <c r="G955"/>
      <c r="H955"/>
      <c r="I955"/>
      <c r="J955"/>
      <c r="K955"/>
    </row>
    <row r="956" spans="12:15" ht="12.75">
      <c r="L956" s="43"/>
      <c r="M956" s="43"/>
      <c r="N956" s="43"/>
      <c r="O956" s="43"/>
    </row>
    <row r="957" spans="1:16" ht="12.75">
      <c r="A957" s="43" t="str">
        <f>+A901</f>
        <v>Ordenanza N° 5677/08</v>
      </c>
      <c r="L957" s="43"/>
      <c r="M957" s="43"/>
      <c r="N957" s="43"/>
      <c r="O957" s="43"/>
      <c r="P957" s="43"/>
    </row>
    <row r="958" spans="1:16" ht="12.75">
      <c r="A958" s="500" t="s">
        <v>328</v>
      </c>
      <c r="B958" s="500"/>
      <c r="C958" s="500"/>
      <c r="D958" s="500"/>
      <c r="L958" s="43"/>
      <c r="M958" s="43"/>
      <c r="N958" s="43"/>
      <c r="O958" s="43"/>
      <c r="P958" s="43"/>
    </row>
    <row r="959" spans="1:16" ht="12.75">
      <c r="A959" s="28" t="str">
        <f>+A903</f>
        <v>Juris.:</v>
      </c>
      <c r="B959" s="500" t="s">
        <v>581</v>
      </c>
      <c r="C959" s="500"/>
      <c r="D959" s="500"/>
      <c r="L959" s="43"/>
      <c r="M959" s="43"/>
      <c r="N959" s="43"/>
      <c r="O959" s="43"/>
      <c r="P959" s="43"/>
    </row>
    <row r="960" spans="1:16" ht="12.75">
      <c r="A960" s="500" t="s">
        <v>572</v>
      </c>
      <c r="B960" s="500"/>
      <c r="C960" s="500"/>
      <c r="D960" s="500"/>
      <c r="L960" s="43"/>
      <c r="M960" s="43"/>
      <c r="N960" s="43"/>
      <c r="O960" s="43"/>
      <c r="P960" s="43"/>
    </row>
    <row r="961" spans="12:16" ht="12.75">
      <c r="L961" s="43"/>
      <c r="M961" s="43"/>
      <c r="N961" s="43"/>
      <c r="O961" s="43"/>
      <c r="P961" s="43"/>
    </row>
    <row r="962" spans="1:11" ht="12.75">
      <c r="A962" s="310" t="s">
        <v>167</v>
      </c>
      <c r="B962" s="308" t="s">
        <v>54</v>
      </c>
      <c r="C962" s="310" t="s">
        <v>574</v>
      </c>
      <c r="D962" s="516" t="s">
        <v>182</v>
      </c>
      <c r="F962"/>
      <c r="G962"/>
      <c r="H962"/>
      <c r="I962"/>
      <c r="J962"/>
      <c r="K962"/>
    </row>
    <row r="963" spans="1:11" ht="12.75">
      <c r="A963" s="310"/>
      <c r="B963" s="311"/>
      <c r="C963" s="310" t="s">
        <v>582</v>
      </c>
      <c r="D963" s="516"/>
      <c r="E963"/>
      <c r="F963"/>
      <c r="G963"/>
      <c r="H963"/>
      <c r="I963"/>
      <c r="J963"/>
      <c r="K963"/>
    </row>
    <row r="964" spans="1:11" ht="12.75">
      <c r="A964" s="205" t="s">
        <v>562</v>
      </c>
      <c r="E964"/>
      <c r="F964"/>
      <c r="G964"/>
      <c r="H964"/>
      <c r="I964"/>
      <c r="J964"/>
      <c r="K964"/>
    </row>
    <row r="965" spans="1:11" ht="12.75">
      <c r="A965" s="142">
        <v>1</v>
      </c>
      <c r="B965" s="147" t="s">
        <v>439</v>
      </c>
      <c r="C965" s="190"/>
      <c r="D965" s="309">
        <f aca="true" t="shared" si="38" ref="D965:D975">SUM(C965:C965)</f>
        <v>0</v>
      </c>
      <c r="E965"/>
      <c r="F965" s="9"/>
      <c r="G965"/>
      <c r="H965"/>
      <c r="I965"/>
      <c r="J965"/>
      <c r="K965"/>
    </row>
    <row r="966" spans="1:11" ht="12.75">
      <c r="A966" s="142">
        <v>2</v>
      </c>
      <c r="B966" s="147" t="s">
        <v>440</v>
      </c>
      <c r="C966" s="190"/>
      <c r="D966" s="309">
        <f t="shared" si="38"/>
        <v>0</v>
      </c>
      <c r="E966"/>
      <c r="F966" s="9"/>
      <c r="G966"/>
      <c r="H966"/>
      <c r="I966"/>
      <c r="J966"/>
      <c r="K966"/>
    </row>
    <row r="967" spans="1:11" ht="12.75">
      <c r="A967" s="142">
        <v>3</v>
      </c>
      <c r="B967" s="147" t="s">
        <v>441</v>
      </c>
      <c r="C967" s="190"/>
      <c r="D967" s="309">
        <f t="shared" si="38"/>
        <v>0</v>
      </c>
      <c r="E967"/>
      <c r="F967" s="9"/>
      <c r="G967"/>
      <c r="H967"/>
      <c r="I967"/>
      <c r="J967"/>
      <c r="K967"/>
    </row>
    <row r="968" spans="1:11" ht="12.75">
      <c r="A968" s="142">
        <v>4</v>
      </c>
      <c r="B968" s="147" t="s">
        <v>442</v>
      </c>
      <c r="C968" s="190"/>
      <c r="D968" s="309">
        <f t="shared" si="38"/>
        <v>0</v>
      </c>
      <c r="E968"/>
      <c r="F968" s="9"/>
      <c r="G968"/>
      <c r="H968"/>
      <c r="I968"/>
      <c r="J968"/>
      <c r="K968"/>
    </row>
    <row r="969" spans="1:11" ht="12.75">
      <c r="A969" s="142">
        <v>5</v>
      </c>
      <c r="B969" s="147" t="s">
        <v>443</v>
      </c>
      <c r="C969" s="190"/>
      <c r="D969" s="309">
        <f t="shared" si="38"/>
        <v>0</v>
      </c>
      <c r="E969"/>
      <c r="F969" s="9"/>
      <c r="G969"/>
      <c r="H969"/>
      <c r="I969"/>
      <c r="J969"/>
      <c r="K969"/>
    </row>
    <row r="970" spans="1:11" ht="12.75">
      <c r="A970" s="142">
        <v>6</v>
      </c>
      <c r="B970" s="147" t="s">
        <v>444</v>
      </c>
      <c r="C970" s="190"/>
      <c r="D970" s="309">
        <f t="shared" si="38"/>
        <v>0</v>
      </c>
      <c r="E970"/>
      <c r="F970" s="9"/>
      <c r="G970"/>
      <c r="H970"/>
      <c r="I970"/>
      <c r="J970"/>
      <c r="K970"/>
    </row>
    <row r="971" spans="1:11" ht="12.75">
      <c r="A971" s="142">
        <v>7</v>
      </c>
      <c r="B971" s="147" t="s">
        <v>452</v>
      </c>
      <c r="C971" s="190"/>
      <c r="D971" s="309">
        <f t="shared" si="38"/>
        <v>0</v>
      </c>
      <c r="E971"/>
      <c r="F971" s="9"/>
      <c r="G971"/>
      <c r="H971"/>
      <c r="I971"/>
      <c r="J971"/>
      <c r="K971"/>
    </row>
    <row r="972" spans="1:11" ht="12.75">
      <c r="A972" s="142">
        <v>8</v>
      </c>
      <c r="B972" s="147" t="s">
        <v>453</v>
      </c>
      <c r="C972" s="190">
        <v>10000</v>
      </c>
      <c r="D972" s="309">
        <f t="shared" si="38"/>
        <v>10000</v>
      </c>
      <c r="E972"/>
      <c r="F972" s="9"/>
      <c r="G972"/>
      <c r="H972"/>
      <c r="I972"/>
      <c r="J972"/>
      <c r="K972"/>
    </row>
    <row r="973" spans="1:11" ht="12.75">
      <c r="A973" s="142">
        <v>9</v>
      </c>
      <c r="B973" s="147" t="s">
        <v>456</v>
      </c>
      <c r="C973" s="190"/>
      <c r="D973" s="309">
        <f t="shared" si="38"/>
        <v>0</v>
      </c>
      <c r="E973"/>
      <c r="F973" s="9"/>
      <c r="G973"/>
      <c r="H973"/>
      <c r="I973"/>
      <c r="J973"/>
      <c r="K973"/>
    </row>
    <row r="974" spans="1:11" ht="12.75">
      <c r="A974" s="142">
        <v>10</v>
      </c>
      <c r="B974" s="147" t="s">
        <v>454</v>
      </c>
      <c r="C974" s="190"/>
      <c r="D974" s="309">
        <f t="shared" si="38"/>
        <v>0</v>
      </c>
      <c r="E974"/>
      <c r="F974" s="9"/>
      <c r="G974"/>
      <c r="H974"/>
      <c r="I974"/>
      <c r="J974"/>
      <c r="K974"/>
    </row>
    <row r="975" spans="1:11" ht="12.75">
      <c r="A975" s="142" t="s">
        <v>470</v>
      </c>
      <c r="B975" s="147" t="s">
        <v>297</v>
      </c>
      <c r="C975" s="190"/>
      <c r="D975" s="309">
        <f t="shared" si="38"/>
        <v>0</v>
      </c>
      <c r="E975"/>
      <c r="F975" s="9"/>
      <c r="G975"/>
      <c r="H975"/>
      <c r="I975"/>
      <c r="J975"/>
      <c r="K975"/>
    </row>
    <row r="976" spans="1:11" ht="12.75">
      <c r="A976" s="307"/>
      <c r="B976" s="308" t="s">
        <v>182</v>
      </c>
      <c r="C976" s="309">
        <f>SUM(C965:C975)</f>
        <v>10000</v>
      </c>
      <c r="D976" s="309">
        <f>SUM(D965:D975)</f>
        <v>10000</v>
      </c>
      <c r="E976"/>
      <c r="F976"/>
      <c r="G976"/>
      <c r="H976"/>
      <c r="I976"/>
      <c r="J976"/>
      <c r="K976"/>
    </row>
    <row r="977" ht="12.75">
      <c r="K977"/>
    </row>
    <row r="978" ht="12.75">
      <c r="A978" s="43" t="str">
        <f>+ANEXO2!A957</f>
        <v>Ordenanza N° 5677/08</v>
      </c>
    </row>
    <row r="979" spans="1:17" s="82" customFormat="1" ht="12.75">
      <c r="A979" s="518" t="str">
        <f>+A958</f>
        <v>PRESUPUESTO 2009</v>
      </c>
      <c r="B979" s="517"/>
      <c r="C979" s="517"/>
      <c r="D979" s="517"/>
      <c r="E979" s="80"/>
      <c r="F979" s="80"/>
      <c r="G979" s="80"/>
      <c r="H979" s="80"/>
      <c r="I979" s="81"/>
      <c r="J979" s="81"/>
      <c r="K979" s="81"/>
      <c r="O979"/>
      <c r="P979"/>
      <c r="Q979"/>
    </row>
    <row r="980" spans="1:2" ht="12.75">
      <c r="A980" s="28" t="str">
        <f>+ANEXO2!A959</f>
        <v>Juris.:</v>
      </c>
      <c r="B980" s="14" t="s">
        <v>583</v>
      </c>
    </row>
    <row r="981" spans="1:2" ht="12.75">
      <c r="A981" s="28" t="s">
        <v>572</v>
      </c>
      <c r="B981" s="14"/>
    </row>
    <row r="983" spans="1:11" ht="12.75">
      <c r="A983" s="310" t="s">
        <v>167</v>
      </c>
      <c r="B983" s="308" t="s">
        <v>555</v>
      </c>
      <c r="C983" s="310" t="s">
        <v>574</v>
      </c>
      <c r="D983" s="516" t="s">
        <v>182</v>
      </c>
      <c r="H983"/>
      <c r="I983"/>
      <c r="J983"/>
      <c r="K983"/>
    </row>
    <row r="984" spans="1:11" ht="12.75">
      <c r="A984" s="310"/>
      <c r="B984" s="311"/>
      <c r="C984" s="310" t="s">
        <v>46</v>
      </c>
      <c r="D984" s="516"/>
      <c r="F984" s="286"/>
      <c r="H984"/>
      <c r="I984"/>
      <c r="J984"/>
      <c r="K984"/>
    </row>
    <row r="985" spans="1:11" ht="12.75">
      <c r="A985" s="205" t="s">
        <v>554</v>
      </c>
      <c r="H985"/>
      <c r="I985"/>
      <c r="J985"/>
      <c r="K985"/>
    </row>
    <row r="986" spans="1:11" ht="12.75">
      <c r="A986" s="144" t="s">
        <v>210</v>
      </c>
      <c r="B986" s="147" t="s">
        <v>211</v>
      </c>
      <c r="C986" s="190">
        <v>143890</v>
      </c>
      <c r="D986" s="309">
        <f aca="true" t="shared" si="39" ref="D986:D999">SUM(C986:C986)</f>
        <v>143890</v>
      </c>
      <c r="F986" s="9"/>
      <c r="H986"/>
      <c r="I986"/>
      <c r="J986"/>
      <c r="K986"/>
    </row>
    <row r="987" spans="1:11" ht="12.75">
      <c r="A987" s="144" t="s">
        <v>212</v>
      </c>
      <c r="B987" s="147" t="s">
        <v>213</v>
      </c>
      <c r="C987" s="190">
        <v>22810</v>
      </c>
      <c r="D987" s="309">
        <f t="shared" si="39"/>
        <v>22810</v>
      </c>
      <c r="F987" s="9"/>
      <c r="H987"/>
      <c r="I987"/>
      <c r="J987"/>
      <c r="K987"/>
    </row>
    <row r="988" spans="1:11" ht="12.75">
      <c r="A988" s="144" t="s">
        <v>214</v>
      </c>
      <c r="B988" s="147" t="s">
        <v>285</v>
      </c>
      <c r="C988" s="190">
        <v>0</v>
      </c>
      <c r="D988" s="309">
        <f t="shared" si="39"/>
        <v>0</v>
      </c>
      <c r="F988" s="9"/>
      <c r="H988"/>
      <c r="I988"/>
      <c r="J988"/>
      <c r="K988"/>
    </row>
    <row r="989" spans="1:11" ht="12.75">
      <c r="A989" s="144" t="s">
        <v>216</v>
      </c>
      <c r="B989" s="147" t="s">
        <v>215</v>
      </c>
      <c r="C989" s="190">
        <v>130860</v>
      </c>
      <c r="D989" s="309">
        <f t="shared" si="39"/>
        <v>130860</v>
      </c>
      <c r="F989" s="9"/>
      <c r="H989"/>
      <c r="I989"/>
      <c r="J989"/>
      <c r="K989"/>
    </row>
    <row r="990" spans="1:11" ht="12.75">
      <c r="A990" s="144" t="s">
        <v>217</v>
      </c>
      <c r="B990" s="147" t="s">
        <v>218</v>
      </c>
      <c r="C990" s="190">
        <v>38280</v>
      </c>
      <c r="D990" s="309">
        <f t="shared" si="39"/>
        <v>38280</v>
      </c>
      <c r="F990" s="9"/>
      <c r="H990"/>
      <c r="I990"/>
      <c r="J990"/>
      <c r="K990"/>
    </row>
    <row r="991" spans="1:11" ht="12.75">
      <c r="A991" s="144" t="s">
        <v>219</v>
      </c>
      <c r="B991" s="147" t="s">
        <v>286</v>
      </c>
      <c r="C991" s="190">
        <v>0</v>
      </c>
      <c r="D991" s="309">
        <f t="shared" si="39"/>
        <v>0</v>
      </c>
      <c r="F991" s="9"/>
      <c r="H991"/>
      <c r="I991"/>
      <c r="J991"/>
      <c r="K991"/>
    </row>
    <row r="992" spans="1:11" ht="12.75">
      <c r="A992" s="144" t="s">
        <v>221</v>
      </c>
      <c r="B992" s="147" t="s">
        <v>220</v>
      </c>
      <c r="C992" s="190">
        <v>158850</v>
      </c>
      <c r="D992" s="309">
        <f t="shared" si="39"/>
        <v>158850</v>
      </c>
      <c r="F992" s="9"/>
      <c r="H992"/>
      <c r="I992"/>
      <c r="J992"/>
      <c r="K992"/>
    </row>
    <row r="993" spans="1:11" ht="12.75">
      <c r="A993" s="144" t="s">
        <v>223</v>
      </c>
      <c r="B993" s="147" t="s">
        <v>222</v>
      </c>
      <c r="C993" s="190">
        <v>10470</v>
      </c>
      <c r="D993" s="309">
        <f t="shared" si="39"/>
        <v>10470</v>
      </c>
      <c r="F993" s="9"/>
      <c r="H993"/>
      <c r="I993"/>
      <c r="J993"/>
      <c r="K993"/>
    </row>
    <row r="994" spans="1:11" ht="12.75">
      <c r="A994" s="144" t="s">
        <v>224</v>
      </c>
      <c r="B994" s="147" t="s">
        <v>287</v>
      </c>
      <c r="C994" s="190">
        <v>30070</v>
      </c>
      <c r="D994" s="309">
        <f t="shared" si="39"/>
        <v>30070</v>
      </c>
      <c r="F994" s="9"/>
      <c r="H994"/>
      <c r="I994"/>
      <c r="J994"/>
      <c r="K994"/>
    </row>
    <row r="995" spans="1:11" ht="12.75">
      <c r="A995" s="144" t="s">
        <v>225</v>
      </c>
      <c r="B995" s="147" t="s">
        <v>289</v>
      </c>
      <c r="C995" s="190">
        <v>12750</v>
      </c>
      <c r="D995" s="309">
        <f t="shared" si="39"/>
        <v>12750</v>
      </c>
      <c r="F995" s="9"/>
      <c r="H995"/>
      <c r="I995"/>
      <c r="J995"/>
      <c r="K995"/>
    </row>
    <row r="996" spans="1:11" ht="12.75">
      <c r="A996" s="144" t="s">
        <v>284</v>
      </c>
      <c r="B996" s="147" t="s">
        <v>290</v>
      </c>
      <c r="C996" s="190">
        <v>81960</v>
      </c>
      <c r="D996" s="309">
        <f t="shared" si="39"/>
        <v>81960</v>
      </c>
      <c r="F996" s="9"/>
      <c r="H996"/>
      <c r="I996"/>
      <c r="J996"/>
      <c r="K996"/>
    </row>
    <row r="997" spans="1:11" ht="12.75">
      <c r="A997" s="144" t="s">
        <v>288</v>
      </c>
      <c r="B997" s="147" t="s">
        <v>291</v>
      </c>
      <c r="C997" s="190">
        <v>47130</v>
      </c>
      <c r="D997" s="309">
        <f t="shared" si="39"/>
        <v>47130</v>
      </c>
      <c r="F997" s="9"/>
      <c r="H997"/>
      <c r="I997"/>
      <c r="J997"/>
      <c r="K997"/>
    </row>
    <row r="998" spans="1:11" ht="12.75">
      <c r="A998" s="144" t="s">
        <v>292</v>
      </c>
      <c r="B998" s="147" t="s">
        <v>294</v>
      </c>
      <c r="C998" s="190">
        <v>7410</v>
      </c>
      <c r="D998" s="309">
        <f t="shared" si="39"/>
        <v>7410</v>
      </c>
      <c r="F998" s="9"/>
      <c r="H998"/>
      <c r="I998"/>
      <c r="J998"/>
      <c r="K998"/>
    </row>
    <row r="999" spans="1:11" ht="12.75">
      <c r="A999" s="144" t="s">
        <v>293</v>
      </c>
      <c r="B999" s="147" t="s">
        <v>295</v>
      </c>
      <c r="C999" s="190"/>
      <c r="D999" s="309">
        <f t="shared" si="39"/>
        <v>0</v>
      </c>
      <c r="F999" s="9"/>
      <c r="H999"/>
      <c r="I999"/>
      <c r="J999"/>
      <c r="K999"/>
    </row>
    <row r="1000" spans="1:11" ht="12.75">
      <c r="A1000" s="307"/>
      <c r="B1000" s="308" t="s">
        <v>182</v>
      </c>
      <c r="C1000" s="309">
        <f>SUM(C986:C999)</f>
        <v>684480</v>
      </c>
      <c r="D1000" s="309">
        <f>SUM(D986:D999)</f>
        <v>684480</v>
      </c>
      <c r="F1000" s="9"/>
      <c r="H1000"/>
      <c r="I1000"/>
      <c r="J1000"/>
      <c r="K1000"/>
    </row>
    <row r="1001" ht="12.75">
      <c r="K1001"/>
    </row>
    <row r="1002" ht="12.75">
      <c r="A1002" s="43" t="str">
        <f>+ANEXO2!A978</f>
        <v>Ordenanza N° 5677/08</v>
      </c>
    </row>
    <row r="1003" spans="1:8" ht="12.75">
      <c r="A1003" s="517" t="str">
        <f>+ANEXO2!A979</f>
        <v>PRESUPUESTO 2009</v>
      </c>
      <c r="B1003" s="517"/>
      <c r="C1003" s="517"/>
      <c r="D1003" s="517"/>
      <c r="E1003" s="517"/>
      <c r="F1003" s="14"/>
      <c r="G1003" s="14"/>
      <c r="H1003" s="14"/>
    </row>
    <row r="1004" spans="1:4" ht="12.75">
      <c r="A1004" s="28" t="str">
        <f>+ANEXO2!A980</f>
        <v>Juris.:</v>
      </c>
      <c r="B1004" s="500" t="s">
        <v>583</v>
      </c>
      <c r="C1004" s="500"/>
      <c r="D1004" s="500"/>
    </row>
    <row r="1005" spans="1:4" ht="12.75">
      <c r="A1005" s="500" t="s">
        <v>572</v>
      </c>
      <c r="B1005" s="500"/>
      <c r="C1005" s="500"/>
      <c r="D1005" s="500"/>
    </row>
    <row r="1007" spans="1:11" ht="12.75">
      <c r="A1007" s="310" t="s">
        <v>167</v>
      </c>
      <c r="B1007" s="308" t="s">
        <v>560</v>
      </c>
      <c r="C1007" s="310" t="s">
        <v>574</v>
      </c>
      <c r="D1007" s="516" t="s">
        <v>182</v>
      </c>
      <c r="H1007"/>
      <c r="I1007"/>
      <c r="J1007"/>
      <c r="K1007"/>
    </row>
    <row r="1008" spans="1:11" ht="12.75">
      <c r="A1008" s="310"/>
      <c r="B1008" s="311"/>
      <c r="C1008" s="310" t="s">
        <v>46</v>
      </c>
      <c r="D1008" s="516"/>
      <c r="F1008" s="286"/>
      <c r="H1008"/>
      <c r="I1008"/>
      <c r="J1008"/>
      <c r="K1008"/>
    </row>
    <row r="1009" spans="1:11" ht="12.75">
      <c r="A1009" s="205" t="s">
        <v>559</v>
      </c>
      <c r="H1009"/>
      <c r="I1009"/>
      <c r="J1009"/>
      <c r="K1009"/>
    </row>
    <row r="1010" spans="1:11" ht="12.75">
      <c r="A1010" s="142">
        <v>1</v>
      </c>
      <c r="B1010" s="147" t="s">
        <v>399</v>
      </c>
      <c r="C1010" s="190"/>
      <c r="D1010" s="309">
        <f aca="true" t="shared" si="40" ref="D1010:D1028">SUM(C1010:C1010)</f>
        <v>0</v>
      </c>
      <c r="F1010" s="9"/>
      <c r="H1010"/>
      <c r="I1010"/>
      <c r="J1010"/>
      <c r="K1010"/>
    </row>
    <row r="1011" spans="1:11" ht="12.75">
      <c r="A1011" s="142">
        <v>2</v>
      </c>
      <c r="B1011" s="147" t="s">
        <v>400</v>
      </c>
      <c r="C1011" s="190"/>
      <c r="D1011" s="309">
        <f t="shared" si="40"/>
        <v>0</v>
      </c>
      <c r="F1011" s="9"/>
      <c r="H1011"/>
      <c r="I1011"/>
      <c r="J1011"/>
      <c r="K1011"/>
    </row>
    <row r="1012" spans="1:11" ht="12.75">
      <c r="A1012" s="142">
        <v>3</v>
      </c>
      <c r="B1012" s="147" t="s">
        <v>401</v>
      </c>
      <c r="C1012" s="190"/>
      <c r="D1012" s="309">
        <f t="shared" si="40"/>
        <v>0</v>
      </c>
      <c r="F1012" s="9"/>
      <c r="H1012"/>
      <c r="I1012"/>
      <c r="J1012"/>
      <c r="K1012"/>
    </row>
    <row r="1013" spans="1:11" ht="12.75">
      <c r="A1013" s="142">
        <v>4</v>
      </c>
      <c r="B1013" s="147" t="s">
        <v>402</v>
      </c>
      <c r="C1013" s="190"/>
      <c r="D1013" s="309">
        <f t="shared" si="40"/>
        <v>0</v>
      </c>
      <c r="F1013" s="9"/>
      <c r="H1013"/>
      <c r="I1013"/>
      <c r="J1013"/>
      <c r="K1013"/>
    </row>
    <row r="1014" spans="1:11" ht="12.75">
      <c r="A1014" s="142">
        <v>5</v>
      </c>
      <c r="B1014" s="147" t="s">
        <v>403</v>
      </c>
      <c r="C1014" s="190"/>
      <c r="D1014" s="309">
        <f t="shared" si="40"/>
        <v>0</v>
      </c>
      <c r="F1014" s="9"/>
      <c r="H1014"/>
      <c r="I1014"/>
      <c r="J1014"/>
      <c r="K1014"/>
    </row>
    <row r="1015" spans="1:11" ht="12.75">
      <c r="A1015" s="142">
        <v>6</v>
      </c>
      <c r="B1015" s="147" t="s">
        <v>404</v>
      </c>
      <c r="C1015" s="190"/>
      <c r="D1015" s="309">
        <f t="shared" si="40"/>
        <v>0</v>
      </c>
      <c r="F1015" s="9"/>
      <c r="H1015"/>
      <c r="I1015"/>
      <c r="J1015"/>
      <c r="K1015"/>
    </row>
    <row r="1016" spans="1:11" ht="12.75">
      <c r="A1016" s="142">
        <v>7</v>
      </c>
      <c r="B1016" s="147" t="s">
        <v>405</v>
      </c>
      <c r="C1016" s="190"/>
      <c r="D1016" s="309">
        <f t="shared" si="40"/>
        <v>0</v>
      </c>
      <c r="F1016" s="9"/>
      <c r="H1016"/>
      <c r="I1016"/>
      <c r="J1016"/>
      <c r="K1016"/>
    </row>
    <row r="1017" spans="1:11" ht="12.75">
      <c r="A1017" s="142">
        <v>8</v>
      </c>
      <c r="B1017" s="147" t="s">
        <v>406</v>
      </c>
      <c r="C1017" s="190"/>
      <c r="D1017" s="309">
        <f t="shared" si="40"/>
        <v>0</v>
      </c>
      <c r="F1017" s="9"/>
      <c r="H1017"/>
      <c r="I1017"/>
      <c r="J1017"/>
      <c r="K1017"/>
    </row>
    <row r="1018" spans="1:11" ht="12.75">
      <c r="A1018" s="142">
        <v>9</v>
      </c>
      <c r="B1018" s="147" t="s">
        <v>407</v>
      </c>
      <c r="C1018" s="190">
        <v>320</v>
      </c>
      <c r="D1018" s="309">
        <f t="shared" si="40"/>
        <v>320</v>
      </c>
      <c r="F1018" s="9"/>
      <c r="H1018"/>
      <c r="I1018"/>
      <c r="J1018"/>
      <c r="K1018"/>
    </row>
    <row r="1019" spans="1:11" ht="12.75">
      <c r="A1019" s="142">
        <v>10</v>
      </c>
      <c r="B1019" s="147" t="s">
        <v>408</v>
      </c>
      <c r="C1019" s="190"/>
      <c r="D1019" s="309">
        <f t="shared" si="40"/>
        <v>0</v>
      </c>
      <c r="F1019" s="9"/>
      <c r="H1019"/>
      <c r="I1019"/>
      <c r="J1019"/>
      <c r="K1019"/>
    </row>
    <row r="1020" spans="1:11" ht="12.75">
      <c r="A1020" s="142">
        <v>11</v>
      </c>
      <c r="B1020" s="147" t="s">
        <v>409</v>
      </c>
      <c r="C1020" s="190">
        <v>2640</v>
      </c>
      <c r="D1020" s="309">
        <f t="shared" si="40"/>
        <v>2640</v>
      </c>
      <c r="F1020" s="9"/>
      <c r="H1020"/>
      <c r="I1020"/>
      <c r="J1020"/>
      <c r="K1020"/>
    </row>
    <row r="1021" spans="1:11" ht="12.75">
      <c r="A1021" s="142">
        <v>12</v>
      </c>
      <c r="B1021" s="147" t="s">
        <v>410</v>
      </c>
      <c r="C1021" s="190"/>
      <c r="D1021" s="309">
        <f t="shared" si="40"/>
        <v>0</v>
      </c>
      <c r="F1021" s="9"/>
      <c r="H1021"/>
      <c r="I1021"/>
      <c r="J1021"/>
      <c r="K1021"/>
    </row>
    <row r="1022" spans="1:11" ht="12.75">
      <c r="A1022" s="142">
        <v>13</v>
      </c>
      <c r="B1022" s="147" t="s">
        <v>411</v>
      </c>
      <c r="C1022" s="190"/>
      <c r="D1022" s="309">
        <f t="shared" si="40"/>
        <v>0</v>
      </c>
      <c r="F1022" s="9"/>
      <c r="H1022"/>
      <c r="I1022"/>
      <c r="J1022"/>
      <c r="K1022"/>
    </row>
    <row r="1023" spans="1:11" ht="12.75">
      <c r="A1023" s="142">
        <v>14</v>
      </c>
      <c r="B1023" s="147" t="s">
        <v>412</v>
      </c>
      <c r="C1023" s="190"/>
      <c r="D1023" s="309">
        <f t="shared" si="40"/>
        <v>0</v>
      </c>
      <c r="F1023" s="9"/>
      <c r="H1023"/>
      <c r="I1023"/>
      <c r="J1023"/>
      <c r="K1023"/>
    </row>
    <row r="1024" spans="1:11" ht="12.75">
      <c r="A1024" s="142">
        <v>15</v>
      </c>
      <c r="B1024" s="147" t="s">
        <v>413</v>
      </c>
      <c r="C1024" s="190">
        <v>3530</v>
      </c>
      <c r="D1024" s="309">
        <f t="shared" si="40"/>
        <v>3530</v>
      </c>
      <c r="F1024" s="9"/>
      <c r="H1024"/>
      <c r="I1024"/>
      <c r="J1024"/>
      <c r="K1024"/>
    </row>
    <row r="1025" spans="1:11" ht="12.75">
      <c r="A1025" s="142">
        <v>16</v>
      </c>
      <c r="B1025" s="147" t="s">
        <v>414</v>
      </c>
      <c r="C1025" s="190"/>
      <c r="D1025" s="309">
        <f t="shared" si="40"/>
        <v>0</v>
      </c>
      <c r="F1025" s="9"/>
      <c r="H1025"/>
      <c r="I1025"/>
      <c r="J1025"/>
      <c r="K1025"/>
    </row>
    <row r="1026" spans="1:11" ht="12.75">
      <c r="A1026" s="142">
        <v>17</v>
      </c>
      <c r="B1026" s="147" t="s">
        <v>415</v>
      </c>
      <c r="C1026" s="190"/>
      <c r="D1026" s="309">
        <f t="shared" si="40"/>
        <v>0</v>
      </c>
      <c r="F1026" s="9"/>
      <c r="H1026"/>
      <c r="I1026"/>
      <c r="J1026"/>
      <c r="K1026"/>
    </row>
    <row r="1027" spans="1:11" ht="12.75">
      <c r="A1027" s="142">
        <v>18</v>
      </c>
      <c r="B1027" s="147" t="s">
        <v>416</v>
      </c>
      <c r="C1027" s="190"/>
      <c r="D1027" s="309">
        <f t="shared" si="40"/>
        <v>0</v>
      </c>
      <c r="F1027" s="9"/>
      <c r="H1027"/>
      <c r="I1027"/>
      <c r="J1027"/>
      <c r="K1027"/>
    </row>
    <row r="1028" spans="1:11" ht="12.75">
      <c r="A1028" s="142">
        <v>19</v>
      </c>
      <c r="B1028" s="147" t="s">
        <v>417</v>
      </c>
      <c r="C1028" s="190"/>
      <c r="D1028" s="309">
        <f t="shared" si="40"/>
        <v>0</v>
      </c>
      <c r="F1028" s="9"/>
      <c r="H1028"/>
      <c r="I1028"/>
      <c r="J1028"/>
      <c r="K1028"/>
    </row>
    <row r="1029" spans="1:11" ht="12.75">
      <c r="A1029" s="307"/>
      <c r="B1029" s="308" t="s">
        <v>182</v>
      </c>
      <c r="C1029" s="309">
        <f>SUM(C1010:C1028)</f>
        <v>6490</v>
      </c>
      <c r="D1029" s="309">
        <f>SUM(D1010:D1028)</f>
        <v>6490</v>
      </c>
      <c r="H1029"/>
      <c r="I1029"/>
      <c r="J1029"/>
      <c r="K1029"/>
    </row>
    <row r="1030" spans="7:11" ht="12.75">
      <c r="G1030"/>
      <c r="H1030"/>
      <c r="I1030"/>
      <c r="J1030"/>
      <c r="K1030"/>
    </row>
    <row r="1031" spans="1:11" ht="12.75">
      <c r="A1031" s="310" t="s">
        <v>167</v>
      </c>
      <c r="B1031" s="308" t="s">
        <v>549</v>
      </c>
      <c r="C1031" s="310" t="s">
        <v>574</v>
      </c>
      <c r="D1031" s="516" t="s">
        <v>182</v>
      </c>
      <c r="H1031"/>
      <c r="I1031"/>
      <c r="J1031"/>
      <c r="K1031"/>
    </row>
    <row r="1032" spans="1:11" ht="12.75">
      <c r="A1032" s="310"/>
      <c r="B1032" s="311"/>
      <c r="C1032" s="310" t="s">
        <v>46</v>
      </c>
      <c r="D1032" s="516"/>
      <c r="H1032"/>
      <c r="I1032"/>
      <c r="J1032"/>
      <c r="K1032"/>
    </row>
    <row r="1033" spans="1:11" ht="12.75">
      <c r="A1033" s="205" t="s">
        <v>561</v>
      </c>
      <c r="H1033"/>
      <c r="I1033"/>
      <c r="J1033"/>
      <c r="K1033"/>
    </row>
    <row r="1034" spans="1:11" ht="12.75">
      <c r="A1034" s="142">
        <v>1</v>
      </c>
      <c r="B1034" s="147" t="s">
        <v>418</v>
      </c>
      <c r="C1034" s="190"/>
      <c r="D1034" s="309">
        <f aca="true" t="shared" si="41" ref="D1034:D1055">SUM(C1034:C1034)</f>
        <v>0</v>
      </c>
      <c r="F1034" s="9"/>
      <c r="H1034"/>
      <c r="I1034"/>
      <c r="J1034"/>
      <c r="K1034"/>
    </row>
    <row r="1035" spans="1:11" ht="12.75">
      <c r="A1035" s="142">
        <v>2</v>
      </c>
      <c r="B1035" s="147" t="s">
        <v>419</v>
      </c>
      <c r="C1035" s="190"/>
      <c r="D1035" s="309">
        <f t="shared" si="41"/>
        <v>0</v>
      </c>
      <c r="F1035" s="9"/>
      <c r="H1035"/>
      <c r="I1035"/>
      <c r="J1035"/>
      <c r="K1035"/>
    </row>
    <row r="1036" spans="1:11" ht="12.75">
      <c r="A1036" s="142">
        <v>3</v>
      </c>
      <c r="B1036" s="147" t="s">
        <v>420</v>
      </c>
      <c r="C1036" s="190"/>
      <c r="D1036" s="309">
        <f t="shared" si="41"/>
        <v>0</v>
      </c>
      <c r="F1036" s="9"/>
      <c r="H1036"/>
      <c r="I1036"/>
      <c r="J1036"/>
      <c r="K1036"/>
    </row>
    <row r="1037" spans="1:11" ht="12.75">
      <c r="A1037" s="142">
        <v>4</v>
      </c>
      <c r="B1037" s="147" t="s">
        <v>421</v>
      </c>
      <c r="C1037" s="190"/>
      <c r="D1037" s="309">
        <f t="shared" si="41"/>
        <v>0</v>
      </c>
      <c r="F1037" s="9"/>
      <c r="H1037"/>
      <c r="I1037"/>
      <c r="J1037"/>
      <c r="K1037"/>
    </row>
    <row r="1038" spans="1:11" ht="12.75">
      <c r="A1038" s="142">
        <v>5</v>
      </c>
      <c r="B1038" s="147" t="s">
        <v>422</v>
      </c>
      <c r="C1038" s="190"/>
      <c r="D1038" s="309">
        <f t="shared" si="41"/>
        <v>0</v>
      </c>
      <c r="F1038" s="9"/>
      <c r="H1038"/>
      <c r="I1038"/>
      <c r="J1038"/>
      <c r="K1038"/>
    </row>
    <row r="1039" spans="1:11" ht="12.75">
      <c r="A1039" s="142">
        <v>6</v>
      </c>
      <c r="B1039" s="147" t="s">
        <v>423</v>
      </c>
      <c r="C1039" s="190"/>
      <c r="D1039" s="309">
        <f t="shared" si="41"/>
        <v>0</v>
      </c>
      <c r="F1039" s="9"/>
      <c r="H1039"/>
      <c r="I1039"/>
      <c r="J1039"/>
      <c r="K1039"/>
    </row>
    <row r="1040" spans="1:11" ht="12.75">
      <c r="A1040" s="142">
        <v>7</v>
      </c>
      <c r="B1040" s="147" t="s">
        <v>424</v>
      </c>
      <c r="C1040" s="190">
        <v>493870</v>
      </c>
      <c r="D1040" s="309">
        <f t="shared" si="41"/>
        <v>493870</v>
      </c>
      <c r="F1040" s="9"/>
      <c r="H1040"/>
      <c r="I1040"/>
      <c r="J1040"/>
      <c r="K1040"/>
    </row>
    <row r="1041" spans="1:11" ht="12.75">
      <c r="A1041" s="142">
        <v>8</v>
      </c>
      <c r="B1041" s="147" t="s">
        <v>425</v>
      </c>
      <c r="C1041" s="190"/>
      <c r="D1041" s="309">
        <f t="shared" si="41"/>
        <v>0</v>
      </c>
      <c r="F1041" s="9"/>
      <c r="H1041"/>
      <c r="I1041"/>
      <c r="J1041"/>
      <c r="K1041"/>
    </row>
    <row r="1042" spans="1:11" ht="12.75">
      <c r="A1042" s="142">
        <v>9</v>
      </c>
      <c r="B1042" s="147" t="s">
        <v>426</v>
      </c>
      <c r="C1042" s="190"/>
      <c r="D1042" s="309">
        <f t="shared" si="41"/>
        <v>0</v>
      </c>
      <c r="F1042" s="9"/>
      <c r="H1042"/>
      <c r="I1042"/>
      <c r="J1042"/>
      <c r="K1042"/>
    </row>
    <row r="1043" spans="1:11" ht="12.75">
      <c r="A1043" s="142">
        <v>10</v>
      </c>
      <c r="B1043" s="147" t="s">
        <v>427</v>
      </c>
      <c r="C1043" s="190"/>
      <c r="D1043" s="309">
        <f t="shared" si="41"/>
        <v>0</v>
      </c>
      <c r="F1043" s="9"/>
      <c r="H1043"/>
      <c r="I1043"/>
      <c r="J1043"/>
      <c r="K1043"/>
    </row>
    <row r="1044" spans="1:11" ht="12.75">
      <c r="A1044" s="142">
        <v>11</v>
      </c>
      <c r="B1044" s="147" t="s">
        <v>428</v>
      </c>
      <c r="C1044" s="190"/>
      <c r="D1044" s="309">
        <f t="shared" si="41"/>
        <v>0</v>
      </c>
      <c r="F1044" s="9"/>
      <c r="H1044"/>
      <c r="I1044"/>
      <c r="J1044"/>
      <c r="K1044"/>
    </row>
    <row r="1045" spans="1:11" ht="12.75">
      <c r="A1045" s="142">
        <v>12</v>
      </c>
      <c r="B1045" s="147" t="s">
        <v>429</v>
      </c>
      <c r="C1045" s="190"/>
      <c r="D1045" s="309">
        <f t="shared" si="41"/>
        <v>0</v>
      </c>
      <c r="F1045" s="9"/>
      <c r="H1045"/>
      <c r="I1045"/>
      <c r="J1045"/>
      <c r="K1045"/>
    </row>
    <row r="1046" spans="1:11" ht="12.75">
      <c r="A1046" s="142">
        <v>13</v>
      </c>
      <c r="B1046" s="147" t="s">
        <v>430</v>
      </c>
      <c r="C1046" s="190"/>
      <c r="D1046" s="309">
        <f t="shared" si="41"/>
        <v>0</v>
      </c>
      <c r="F1046" s="9"/>
      <c r="H1046"/>
      <c r="I1046"/>
      <c r="J1046"/>
      <c r="K1046"/>
    </row>
    <row r="1047" spans="1:11" ht="12.75">
      <c r="A1047" s="142">
        <v>14</v>
      </c>
      <c r="B1047" s="147" t="s">
        <v>431</v>
      </c>
      <c r="C1047" s="190"/>
      <c r="D1047" s="309">
        <f t="shared" si="41"/>
        <v>0</v>
      </c>
      <c r="F1047" s="9"/>
      <c r="H1047"/>
      <c r="I1047"/>
      <c r="J1047"/>
      <c r="K1047"/>
    </row>
    <row r="1048" spans="1:11" ht="12.75">
      <c r="A1048" s="142">
        <v>15</v>
      </c>
      <c r="B1048" s="147" t="s">
        <v>432</v>
      </c>
      <c r="C1048" s="190">
        <v>3790</v>
      </c>
      <c r="D1048" s="309">
        <f t="shared" si="41"/>
        <v>3790</v>
      </c>
      <c r="F1048" s="9"/>
      <c r="H1048"/>
      <c r="I1048"/>
      <c r="J1048"/>
      <c r="K1048"/>
    </row>
    <row r="1049" spans="1:11" ht="12.75">
      <c r="A1049" s="142">
        <v>16</v>
      </c>
      <c r="B1049" s="147" t="s">
        <v>433</v>
      </c>
      <c r="C1049" s="190"/>
      <c r="D1049" s="309">
        <f t="shared" si="41"/>
        <v>0</v>
      </c>
      <c r="F1049" s="9"/>
      <c r="H1049"/>
      <c r="I1049"/>
      <c r="J1049"/>
      <c r="K1049"/>
    </row>
    <row r="1050" spans="1:11" ht="12.75">
      <c r="A1050" s="142">
        <v>17</v>
      </c>
      <c r="B1050" s="147" t="s">
        <v>434</v>
      </c>
      <c r="C1050" s="190"/>
      <c r="D1050" s="309">
        <f t="shared" si="41"/>
        <v>0</v>
      </c>
      <c r="F1050" s="9"/>
      <c r="H1050"/>
      <c r="I1050"/>
      <c r="J1050"/>
      <c r="K1050"/>
    </row>
    <row r="1051" spans="1:11" ht="12.75">
      <c r="A1051" s="142">
        <v>18</v>
      </c>
      <c r="B1051" s="147" t="s">
        <v>435</v>
      </c>
      <c r="C1051" s="190"/>
      <c r="D1051" s="309">
        <f t="shared" si="41"/>
        <v>0</v>
      </c>
      <c r="F1051" s="9"/>
      <c r="H1051"/>
      <c r="I1051"/>
      <c r="J1051"/>
      <c r="K1051"/>
    </row>
    <row r="1052" spans="1:11" ht="12.75">
      <c r="A1052" s="142">
        <v>19</v>
      </c>
      <c r="B1052" s="147" t="s">
        <v>436</v>
      </c>
      <c r="C1052" s="190"/>
      <c r="D1052" s="309">
        <f t="shared" si="41"/>
        <v>0</v>
      </c>
      <c r="F1052" s="9"/>
      <c r="H1052"/>
      <c r="I1052"/>
      <c r="J1052"/>
      <c r="K1052"/>
    </row>
    <row r="1053" spans="1:11" ht="12.75">
      <c r="A1053" s="142">
        <v>20</v>
      </c>
      <c r="B1053" s="147" t="s">
        <v>437</v>
      </c>
      <c r="C1053" s="190"/>
      <c r="D1053" s="309">
        <f t="shared" si="41"/>
        <v>0</v>
      </c>
      <c r="F1053" s="9"/>
      <c r="H1053"/>
      <c r="I1053"/>
      <c r="J1053"/>
      <c r="K1053"/>
    </row>
    <row r="1054" spans="1:11" ht="12.75">
      <c r="A1054" s="142">
        <v>21</v>
      </c>
      <c r="B1054" s="147" t="s">
        <v>438</v>
      </c>
      <c r="C1054" s="190">
        <v>30000</v>
      </c>
      <c r="D1054" s="309">
        <f t="shared" si="41"/>
        <v>30000</v>
      </c>
      <c r="F1054" s="9"/>
      <c r="H1054"/>
      <c r="I1054"/>
      <c r="J1054"/>
      <c r="K1054"/>
    </row>
    <row r="1055" spans="1:11" ht="12.75">
      <c r="A1055" s="142" t="s">
        <v>801</v>
      </c>
      <c r="B1055" s="147" t="s">
        <v>811</v>
      </c>
      <c r="C1055" s="190">
        <v>304330</v>
      </c>
      <c r="D1055" s="309">
        <f t="shared" si="41"/>
        <v>304330</v>
      </c>
      <c r="F1055" s="9"/>
      <c r="H1055"/>
      <c r="I1055"/>
      <c r="J1055"/>
      <c r="K1055"/>
    </row>
    <row r="1056" spans="1:11" ht="12.75">
      <c r="A1056" s="307"/>
      <c r="B1056" s="308" t="s">
        <v>182</v>
      </c>
      <c r="C1056" s="309">
        <f>SUM(C1034:C1055)</f>
        <v>831990</v>
      </c>
      <c r="D1056" s="309">
        <f>SUM(D1034:D1055)</f>
        <v>831990</v>
      </c>
      <c r="H1056"/>
      <c r="I1056"/>
      <c r="J1056"/>
      <c r="K1056"/>
    </row>
    <row r="1057" ht="12.75">
      <c r="K1057"/>
    </row>
    <row r="1058" spans="1:5" ht="12.75">
      <c r="A1058" s="84" t="str">
        <f>+A1002</f>
        <v>Ordenanza N° 5677/08</v>
      </c>
      <c r="B1058" s="81"/>
      <c r="C1058" s="81"/>
      <c r="D1058" s="81"/>
      <c r="E1058" s="81"/>
    </row>
    <row r="1059" spans="1:8" ht="12.75">
      <c r="A1059" s="517" t="str">
        <f>+A1003</f>
        <v>PRESUPUESTO 2009</v>
      </c>
      <c r="B1059" s="517"/>
      <c r="C1059" s="517"/>
      <c r="D1059" s="517"/>
      <c r="E1059" s="517"/>
      <c r="F1059" s="14"/>
      <c r="G1059" s="14"/>
      <c r="H1059" s="14"/>
    </row>
    <row r="1060" spans="1:4" ht="12.75">
      <c r="A1060" s="88" t="str">
        <f>+A1004</f>
        <v>Juris.:</v>
      </c>
      <c r="B1060" s="500" t="s">
        <v>583</v>
      </c>
      <c r="C1060" s="500"/>
      <c r="D1060" s="500"/>
    </row>
    <row r="1061" spans="1:4" ht="12.75">
      <c r="A1061" s="500" t="s">
        <v>572</v>
      </c>
      <c r="B1061" s="500"/>
      <c r="C1061" s="500"/>
      <c r="D1061" s="500"/>
    </row>
    <row r="1062" ht="12.75">
      <c r="K1062"/>
    </row>
    <row r="1063" spans="1:11" ht="12.75">
      <c r="A1063" s="310" t="s">
        <v>167</v>
      </c>
      <c r="B1063" s="308" t="s">
        <v>576</v>
      </c>
      <c r="C1063" s="310" t="s">
        <v>574</v>
      </c>
      <c r="D1063" s="516" t="s">
        <v>182</v>
      </c>
      <c r="H1063"/>
      <c r="I1063"/>
      <c r="J1063"/>
      <c r="K1063"/>
    </row>
    <row r="1064" spans="1:11" ht="12.75">
      <c r="A1064" s="310"/>
      <c r="B1064" s="311"/>
      <c r="C1064" s="310" t="s">
        <v>46</v>
      </c>
      <c r="D1064" s="516"/>
      <c r="H1064"/>
      <c r="I1064"/>
      <c r="J1064"/>
      <c r="K1064"/>
    </row>
    <row r="1065" spans="1:11" ht="12.75">
      <c r="A1065" s="205" t="s">
        <v>562</v>
      </c>
      <c r="H1065"/>
      <c r="I1065"/>
      <c r="J1065"/>
      <c r="K1065"/>
    </row>
    <row r="1066" spans="1:11" ht="12.75">
      <c r="A1066" s="142">
        <v>1</v>
      </c>
      <c r="B1066" s="147" t="s">
        <v>439</v>
      </c>
      <c r="C1066" s="190"/>
      <c r="D1066" s="309">
        <f aca="true" t="shared" si="42" ref="D1066:D1076">SUM(C1066:C1066)</f>
        <v>0</v>
      </c>
      <c r="H1066"/>
      <c r="I1066"/>
      <c r="J1066"/>
      <c r="K1066"/>
    </row>
    <row r="1067" spans="1:11" ht="12.75">
      <c r="A1067" s="142">
        <v>2</v>
      </c>
      <c r="B1067" s="147" t="s">
        <v>440</v>
      </c>
      <c r="C1067" s="190">
        <v>5470</v>
      </c>
      <c r="D1067" s="309">
        <f t="shared" si="42"/>
        <v>5470</v>
      </c>
      <c r="H1067"/>
      <c r="I1067"/>
      <c r="J1067"/>
      <c r="K1067"/>
    </row>
    <row r="1068" spans="1:11" ht="12.75">
      <c r="A1068" s="142">
        <v>3</v>
      </c>
      <c r="B1068" s="147" t="s">
        <v>441</v>
      </c>
      <c r="C1068" s="190"/>
      <c r="D1068" s="309">
        <f t="shared" si="42"/>
        <v>0</v>
      </c>
      <c r="H1068"/>
      <c r="I1068"/>
      <c r="J1068"/>
      <c r="K1068"/>
    </row>
    <row r="1069" spans="1:11" ht="12.75">
      <c r="A1069" s="142">
        <v>4</v>
      </c>
      <c r="B1069" s="147" t="s">
        <v>442</v>
      </c>
      <c r="C1069" s="190"/>
      <c r="D1069" s="309">
        <f t="shared" si="42"/>
        <v>0</v>
      </c>
      <c r="H1069"/>
      <c r="I1069"/>
      <c r="J1069"/>
      <c r="K1069"/>
    </row>
    <row r="1070" spans="1:11" ht="12.75">
      <c r="A1070" s="142">
        <v>5</v>
      </c>
      <c r="B1070" s="147" t="s">
        <v>443</v>
      </c>
      <c r="C1070" s="190"/>
      <c r="D1070" s="309">
        <f t="shared" si="42"/>
        <v>0</v>
      </c>
      <c r="H1070"/>
      <c r="I1070"/>
      <c r="J1070"/>
      <c r="K1070"/>
    </row>
    <row r="1071" spans="1:11" ht="12.75">
      <c r="A1071" s="142">
        <v>6</v>
      </c>
      <c r="B1071" s="147" t="s">
        <v>444</v>
      </c>
      <c r="C1071" s="190"/>
      <c r="D1071" s="309">
        <f t="shared" si="42"/>
        <v>0</v>
      </c>
      <c r="H1071"/>
      <c r="I1071"/>
      <c r="J1071"/>
      <c r="K1071"/>
    </row>
    <row r="1072" spans="1:11" ht="12.75">
      <c r="A1072" s="142">
        <v>7</v>
      </c>
      <c r="B1072" s="147" t="s">
        <v>452</v>
      </c>
      <c r="C1072" s="190"/>
      <c r="D1072" s="309">
        <f t="shared" si="42"/>
        <v>0</v>
      </c>
      <c r="H1072"/>
      <c r="I1072"/>
      <c r="J1072"/>
      <c r="K1072"/>
    </row>
    <row r="1073" spans="1:11" ht="12.75">
      <c r="A1073" s="142">
        <v>8</v>
      </c>
      <c r="B1073" s="147" t="s">
        <v>453</v>
      </c>
      <c r="C1073" s="190">
        <v>1780</v>
      </c>
      <c r="D1073" s="309">
        <f t="shared" si="42"/>
        <v>1780</v>
      </c>
      <c r="H1073"/>
      <c r="I1073"/>
      <c r="J1073"/>
      <c r="K1073"/>
    </row>
    <row r="1074" spans="1:11" ht="12.75">
      <c r="A1074" s="142">
        <v>9</v>
      </c>
      <c r="B1074" s="147" t="s">
        <v>456</v>
      </c>
      <c r="C1074" s="190"/>
      <c r="D1074" s="309">
        <f t="shared" si="42"/>
        <v>0</v>
      </c>
      <c r="H1074"/>
      <c r="I1074"/>
      <c r="J1074"/>
      <c r="K1074"/>
    </row>
    <row r="1075" spans="1:11" ht="12.75">
      <c r="A1075" s="142">
        <v>10</v>
      </c>
      <c r="B1075" s="147" t="s">
        <v>454</v>
      </c>
      <c r="C1075" s="190">
        <v>1560</v>
      </c>
      <c r="D1075" s="309">
        <f t="shared" si="42"/>
        <v>1560</v>
      </c>
      <c r="H1075"/>
      <c r="I1075"/>
      <c r="J1075"/>
      <c r="K1075"/>
    </row>
    <row r="1076" spans="1:11" ht="12.75">
      <c r="A1076" s="142" t="s">
        <v>470</v>
      </c>
      <c r="B1076" s="147" t="s">
        <v>297</v>
      </c>
      <c r="C1076" s="190"/>
      <c r="D1076" s="309">
        <f t="shared" si="42"/>
        <v>0</v>
      </c>
      <c r="H1076"/>
      <c r="I1076"/>
      <c r="J1076"/>
      <c r="K1076"/>
    </row>
    <row r="1077" spans="1:11" ht="12.75">
      <c r="A1077" s="307"/>
      <c r="B1077" s="308" t="s">
        <v>182</v>
      </c>
      <c r="C1077" s="309">
        <f>SUM(C1066:C1076)</f>
        <v>8810</v>
      </c>
      <c r="D1077" s="309">
        <f>SUM(D1066:D1076)</f>
        <v>8810</v>
      </c>
      <c r="H1077"/>
      <c r="I1077"/>
      <c r="J1077"/>
      <c r="K1077"/>
    </row>
    <row r="1078" ht="12.75">
      <c r="K1078"/>
    </row>
    <row r="1079" ht="12.75">
      <c r="A1079" s="43" t="str">
        <f>+A957</f>
        <v>Ordenanza N° 5677/08</v>
      </c>
    </row>
    <row r="1080" spans="1:10" ht="12.75">
      <c r="A1080" s="500" t="s">
        <v>328</v>
      </c>
      <c r="B1080" s="500"/>
      <c r="C1080" s="500"/>
      <c r="D1080" s="500"/>
      <c r="E1080" s="14"/>
      <c r="F1080" s="14"/>
      <c r="G1080" s="14"/>
      <c r="H1080" s="14"/>
      <c r="I1080" s="14"/>
      <c r="J1080" s="14"/>
    </row>
    <row r="1081" spans="1:4" ht="12.75">
      <c r="A1081" s="28" t="str">
        <f>+A959</f>
        <v>Juris.:</v>
      </c>
      <c r="B1081" s="500" t="s">
        <v>773</v>
      </c>
      <c r="C1081" s="500"/>
      <c r="D1081" s="500"/>
    </row>
    <row r="1082" spans="1:4" ht="12.75">
      <c r="A1082" s="500" t="s">
        <v>572</v>
      </c>
      <c r="B1082" s="500"/>
      <c r="C1082" s="500"/>
      <c r="D1082" s="500"/>
    </row>
    <row r="1083" spans="9:11" ht="12.75">
      <c r="I1083"/>
      <c r="J1083"/>
      <c r="K1083"/>
    </row>
    <row r="1084" spans="1:11" ht="12.75">
      <c r="A1084" s="310" t="s">
        <v>167</v>
      </c>
      <c r="B1084" s="308" t="s">
        <v>555</v>
      </c>
      <c r="C1084" s="310" t="s">
        <v>574</v>
      </c>
      <c r="D1084" s="516" t="s">
        <v>182</v>
      </c>
      <c r="F1084"/>
      <c r="G1084"/>
      <c r="H1084"/>
      <c r="I1084"/>
      <c r="J1084"/>
      <c r="K1084"/>
    </row>
    <row r="1085" spans="1:11" ht="12.75">
      <c r="A1085" s="310"/>
      <c r="B1085" s="311"/>
      <c r="C1085" s="310" t="s">
        <v>774</v>
      </c>
      <c r="D1085" s="516"/>
      <c r="F1085" s="286"/>
      <c r="G1085"/>
      <c r="H1085"/>
      <c r="I1085"/>
      <c r="J1085"/>
      <c r="K1085"/>
    </row>
    <row r="1086" spans="1:11" ht="12.75">
      <c r="A1086" s="205" t="s">
        <v>554</v>
      </c>
      <c r="G1086"/>
      <c r="H1086"/>
      <c r="I1086"/>
      <c r="J1086"/>
      <c r="K1086"/>
    </row>
    <row r="1087" spans="1:11" ht="12.75">
      <c r="A1087" s="144" t="s">
        <v>210</v>
      </c>
      <c r="B1087" s="147" t="s">
        <v>211</v>
      </c>
      <c r="C1087" s="190">
        <v>480750</v>
      </c>
      <c r="D1087" s="309">
        <f aca="true" t="shared" si="43" ref="D1087:D1100">SUM(C1087:C1087)</f>
        <v>480750</v>
      </c>
      <c r="F1087" s="9"/>
      <c r="G1087"/>
      <c r="H1087"/>
      <c r="I1087"/>
      <c r="J1087"/>
      <c r="K1087"/>
    </row>
    <row r="1088" spans="1:11" ht="12.75">
      <c r="A1088" s="144" t="s">
        <v>212</v>
      </c>
      <c r="B1088" s="147" t="s">
        <v>213</v>
      </c>
      <c r="C1088" s="190">
        <v>107400</v>
      </c>
      <c r="D1088" s="309">
        <f t="shared" si="43"/>
        <v>107400</v>
      </c>
      <c r="F1088" s="9"/>
      <c r="G1088"/>
      <c r="H1088"/>
      <c r="I1088"/>
      <c r="J1088"/>
      <c r="K1088"/>
    </row>
    <row r="1089" spans="1:11" ht="12.75">
      <c r="A1089" s="144" t="s">
        <v>214</v>
      </c>
      <c r="B1089" s="147" t="s">
        <v>285</v>
      </c>
      <c r="C1089" s="190">
        <v>0</v>
      </c>
      <c r="D1089" s="309">
        <f t="shared" si="43"/>
        <v>0</v>
      </c>
      <c r="F1089" s="9"/>
      <c r="G1089"/>
      <c r="H1089"/>
      <c r="I1089"/>
      <c r="J1089"/>
      <c r="K1089"/>
    </row>
    <row r="1090" spans="1:11" ht="12.75">
      <c r="A1090" s="144" t="s">
        <v>216</v>
      </c>
      <c r="B1090" s="147" t="s">
        <v>215</v>
      </c>
      <c r="C1090" s="190">
        <v>70000</v>
      </c>
      <c r="D1090" s="309">
        <f t="shared" si="43"/>
        <v>70000</v>
      </c>
      <c r="F1090" s="9"/>
      <c r="G1090"/>
      <c r="H1090"/>
      <c r="I1090"/>
      <c r="J1090"/>
      <c r="K1090"/>
    </row>
    <row r="1091" spans="1:11" ht="12.75">
      <c r="A1091" s="144" t="s">
        <v>217</v>
      </c>
      <c r="B1091" s="147" t="s">
        <v>218</v>
      </c>
      <c r="C1091" s="190">
        <v>272800</v>
      </c>
      <c r="D1091" s="309">
        <f t="shared" si="43"/>
        <v>272800</v>
      </c>
      <c r="F1091" s="9"/>
      <c r="G1091"/>
      <c r="H1091"/>
      <c r="I1091"/>
      <c r="J1091"/>
      <c r="K1091"/>
    </row>
    <row r="1092" spans="1:11" ht="12.75">
      <c r="A1092" s="144" t="s">
        <v>219</v>
      </c>
      <c r="B1092" s="147" t="s">
        <v>286</v>
      </c>
      <c r="C1092" s="190">
        <f>5970+2570</f>
        <v>8540</v>
      </c>
      <c r="D1092" s="309">
        <f t="shared" si="43"/>
        <v>8540</v>
      </c>
      <c r="F1092" s="9"/>
      <c r="G1092"/>
      <c r="H1092"/>
      <c r="I1092"/>
      <c r="J1092"/>
      <c r="K1092"/>
    </row>
    <row r="1093" spans="1:11" ht="12.75">
      <c r="A1093" s="144" t="s">
        <v>221</v>
      </c>
      <c r="B1093" s="147" t="s">
        <v>220</v>
      </c>
      <c r="C1093" s="190">
        <v>523190</v>
      </c>
      <c r="D1093" s="309">
        <f t="shared" si="43"/>
        <v>523190</v>
      </c>
      <c r="F1093" s="9"/>
      <c r="G1093"/>
      <c r="H1093"/>
      <c r="I1093"/>
      <c r="J1093"/>
      <c r="K1093"/>
    </row>
    <row r="1094" spans="1:11" ht="12.75">
      <c r="A1094" s="144" t="s">
        <v>223</v>
      </c>
      <c r="B1094" s="147" t="s">
        <v>222</v>
      </c>
      <c r="C1094" s="190">
        <v>32220</v>
      </c>
      <c r="D1094" s="309">
        <f t="shared" si="43"/>
        <v>32220</v>
      </c>
      <c r="F1094" s="9"/>
      <c r="G1094"/>
      <c r="H1094"/>
      <c r="I1094"/>
      <c r="J1094"/>
      <c r="K1094"/>
    </row>
    <row r="1095" spans="1:11" ht="12.75">
      <c r="A1095" s="144" t="s">
        <v>224</v>
      </c>
      <c r="B1095" s="147" t="s">
        <v>287</v>
      </c>
      <c r="C1095" s="190">
        <v>54920</v>
      </c>
      <c r="D1095" s="309">
        <f t="shared" si="43"/>
        <v>54920</v>
      </c>
      <c r="F1095" s="9"/>
      <c r="G1095"/>
      <c r="H1095"/>
      <c r="I1095"/>
      <c r="J1095"/>
      <c r="K1095"/>
    </row>
    <row r="1096" spans="1:11" ht="12.75">
      <c r="A1096" s="144" t="s">
        <v>225</v>
      </c>
      <c r="B1096" s="147" t="s">
        <v>289</v>
      </c>
      <c r="C1096" s="190">
        <v>90940</v>
      </c>
      <c r="D1096" s="309">
        <f t="shared" si="43"/>
        <v>90940</v>
      </c>
      <c r="F1096" s="9"/>
      <c r="G1096"/>
      <c r="H1096"/>
      <c r="I1096"/>
      <c r="J1096"/>
      <c r="K1096"/>
    </row>
    <row r="1097" spans="1:11" ht="12.75">
      <c r="A1097" s="144" t="s">
        <v>284</v>
      </c>
      <c r="B1097" s="147" t="s">
        <v>290</v>
      </c>
      <c r="C1097" s="190">
        <v>200070</v>
      </c>
      <c r="D1097" s="309">
        <f t="shared" si="43"/>
        <v>200070</v>
      </c>
      <c r="F1097" s="9"/>
      <c r="G1097"/>
      <c r="H1097"/>
      <c r="I1097"/>
      <c r="J1097"/>
      <c r="K1097"/>
    </row>
    <row r="1098" spans="1:11" ht="12.75">
      <c r="A1098" s="144" t="s">
        <v>288</v>
      </c>
      <c r="B1098" s="147" t="s">
        <v>291</v>
      </c>
      <c r="C1098" s="190">
        <v>101980</v>
      </c>
      <c r="D1098" s="309">
        <f t="shared" si="43"/>
        <v>101980</v>
      </c>
      <c r="F1098" s="9"/>
      <c r="G1098"/>
      <c r="H1098"/>
      <c r="I1098"/>
      <c r="J1098"/>
      <c r="K1098"/>
    </row>
    <row r="1099" spans="1:11" ht="12.75">
      <c r="A1099" s="144" t="s">
        <v>292</v>
      </c>
      <c r="B1099" s="147" t="s">
        <v>294</v>
      </c>
      <c r="C1099" s="190">
        <v>30400</v>
      </c>
      <c r="D1099" s="309">
        <f t="shared" si="43"/>
        <v>30400</v>
      </c>
      <c r="F1099" s="9"/>
      <c r="G1099"/>
      <c r="H1099"/>
      <c r="I1099"/>
      <c r="J1099"/>
      <c r="K1099"/>
    </row>
    <row r="1100" spans="1:11" ht="12.75">
      <c r="A1100" s="144" t="s">
        <v>293</v>
      </c>
      <c r="B1100" s="147" t="s">
        <v>295</v>
      </c>
      <c r="C1100" s="190"/>
      <c r="D1100" s="309">
        <f t="shared" si="43"/>
        <v>0</v>
      </c>
      <c r="F1100" s="9"/>
      <c r="G1100" s="1"/>
      <c r="H1100"/>
      <c r="I1100"/>
      <c r="J1100"/>
      <c r="K1100"/>
    </row>
    <row r="1101" spans="1:11" ht="12.75">
      <c r="A1101" s="307"/>
      <c r="B1101" s="308" t="s">
        <v>182</v>
      </c>
      <c r="C1101" s="309">
        <f>SUM(C1087:C1100)</f>
        <v>1973210</v>
      </c>
      <c r="D1101" s="309">
        <f>SUM(D1087:D1100)</f>
        <v>1973210</v>
      </c>
      <c r="F1101"/>
      <c r="G1101"/>
      <c r="H1101"/>
      <c r="I1101"/>
      <c r="J1101"/>
      <c r="K1101"/>
    </row>
    <row r="1102" spans="9:11" ht="12.75">
      <c r="I1102"/>
      <c r="J1102"/>
      <c r="K1102"/>
    </row>
    <row r="1103" spans="1:11" ht="12.75">
      <c r="A1103" s="310" t="s">
        <v>167</v>
      </c>
      <c r="B1103" s="308" t="s">
        <v>557</v>
      </c>
      <c r="C1103" s="310" t="s">
        <v>574</v>
      </c>
      <c r="D1103" s="516" t="s">
        <v>182</v>
      </c>
      <c r="F1103"/>
      <c r="G1103"/>
      <c r="H1103"/>
      <c r="I1103"/>
      <c r="J1103"/>
      <c r="K1103"/>
    </row>
    <row r="1104" spans="1:11" ht="12.75">
      <c r="A1104" s="310"/>
      <c r="B1104" s="311"/>
      <c r="C1104" s="310" t="s">
        <v>774</v>
      </c>
      <c r="D1104" s="516"/>
      <c r="F1104"/>
      <c r="G1104"/>
      <c r="H1104"/>
      <c r="I1104"/>
      <c r="J1104"/>
      <c r="K1104"/>
    </row>
    <row r="1105" spans="1:11" ht="12.75">
      <c r="A1105" s="205" t="s">
        <v>558</v>
      </c>
      <c r="F1105"/>
      <c r="G1105"/>
      <c r="H1105"/>
      <c r="I1105"/>
      <c r="J1105"/>
      <c r="K1105"/>
    </row>
    <row r="1106" spans="1:11" ht="12.75">
      <c r="A1106" s="144" t="s">
        <v>210</v>
      </c>
      <c r="B1106" s="147" t="s">
        <v>211</v>
      </c>
      <c r="C1106" s="190">
        <v>124670</v>
      </c>
      <c r="D1106" s="309">
        <f aca="true" t="shared" si="44" ref="D1106:D1119">SUM(C1106:C1106)</f>
        <v>124670</v>
      </c>
      <c r="F1106" s="9"/>
      <c r="G1106"/>
      <c r="H1106"/>
      <c r="I1106"/>
      <c r="J1106"/>
      <c r="K1106"/>
    </row>
    <row r="1107" spans="1:11" ht="12.75">
      <c r="A1107" s="144" t="s">
        <v>212</v>
      </c>
      <c r="B1107" s="147" t="s">
        <v>213</v>
      </c>
      <c r="C1107" s="190">
        <v>4620</v>
      </c>
      <c r="D1107" s="309">
        <f t="shared" si="44"/>
        <v>4620</v>
      </c>
      <c r="F1107" s="9"/>
      <c r="G1107"/>
      <c r="H1107"/>
      <c r="I1107"/>
      <c r="J1107"/>
      <c r="K1107"/>
    </row>
    <row r="1108" spans="1:11" ht="12.75">
      <c r="A1108" s="144" t="s">
        <v>214</v>
      </c>
      <c r="B1108" s="147" t="s">
        <v>285</v>
      </c>
      <c r="C1108" s="190">
        <v>0</v>
      </c>
      <c r="D1108" s="309">
        <f t="shared" si="44"/>
        <v>0</v>
      </c>
      <c r="F1108" s="9"/>
      <c r="G1108"/>
      <c r="H1108"/>
      <c r="I1108"/>
      <c r="J1108"/>
      <c r="K1108"/>
    </row>
    <row r="1109" spans="1:11" ht="12.75">
      <c r="A1109" s="144" t="s">
        <v>216</v>
      </c>
      <c r="B1109" s="147" t="s">
        <v>215</v>
      </c>
      <c r="C1109" s="190">
        <v>0</v>
      </c>
      <c r="D1109" s="309">
        <f t="shared" si="44"/>
        <v>0</v>
      </c>
      <c r="F1109" s="9"/>
      <c r="G1109"/>
      <c r="H1109"/>
      <c r="I1109"/>
      <c r="J1109"/>
      <c r="K1109"/>
    </row>
    <row r="1110" spans="1:11" ht="12.75">
      <c r="A1110" s="144" t="s">
        <v>217</v>
      </c>
      <c r="B1110" s="147" t="s">
        <v>218</v>
      </c>
      <c r="C1110" s="190">
        <v>17310</v>
      </c>
      <c r="D1110" s="309">
        <f t="shared" si="44"/>
        <v>17310</v>
      </c>
      <c r="F1110" s="9"/>
      <c r="G1110"/>
      <c r="H1110"/>
      <c r="I1110"/>
      <c r="J1110"/>
      <c r="K1110"/>
    </row>
    <row r="1111" spans="1:11" ht="12.75">
      <c r="A1111" s="144" t="s">
        <v>219</v>
      </c>
      <c r="B1111" s="147" t="s">
        <v>286</v>
      </c>
      <c r="C1111" s="190">
        <f>1540+280</f>
        <v>1820</v>
      </c>
      <c r="D1111" s="309">
        <f t="shared" si="44"/>
        <v>1820</v>
      </c>
      <c r="F1111" s="9"/>
      <c r="G1111"/>
      <c r="H1111"/>
      <c r="I1111"/>
      <c r="J1111"/>
      <c r="K1111"/>
    </row>
    <row r="1112" spans="1:11" ht="12.75">
      <c r="A1112" s="144" t="s">
        <v>221</v>
      </c>
      <c r="B1112" s="147" t="s">
        <v>220</v>
      </c>
      <c r="C1112" s="190">
        <v>47530</v>
      </c>
      <c r="D1112" s="309">
        <f t="shared" si="44"/>
        <v>47530</v>
      </c>
      <c r="F1112" s="9"/>
      <c r="G1112"/>
      <c r="H1112"/>
      <c r="I1112"/>
      <c r="J1112"/>
      <c r="K1112"/>
    </row>
    <row r="1113" spans="1:11" ht="12.75">
      <c r="A1113" s="144" t="s">
        <v>223</v>
      </c>
      <c r="B1113" s="147" t="s">
        <v>222</v>
      </c>
      <c r="C1113" s="190">
        <v>6940</v>
      </c>
      <c r="D1113" s="309">
        <f t="shared" si="44"/>
        <v>6940</v>
      </c>
      <c r="F1113" s="9"/>
      <c r="G1113"/>
      <c r="H1113"/>
      <c r="I1113"/>
      <c r="J1113"/>
      <c r="K1113"/>
    </row>
    <row r="1114" spans="1:11" ht="12.75">
      <c r="A1114" s="144" t="s">
        <v>224</v>
      </c>
      <c r="B1114" s="147" t="s">
        <v>287</v>
      </c>
      <c r="C1114" s="190">
        <v>5870</v>
      </c>
      <c r="D1114" s="309">
        <f t="shared" si="44"/>
        <v>5870</v>
      </c>
      <c r="F1114" s="9"/>
      <c r="G1114"/>
      <c r="H1114"/>
      <c r="I1114"/>
      <c r="J1114"/>
      <c r="K1114"/>
    </row>
    <row r="1115" spans="1:11" ht="12.75">
      <c r="A1115" s="144" t="s">
        <v>225</v>
      </c>
      <c r="B1115" s="147" t="s">
        <v>289</v>
      </c>
      <c r="C1115" s="190">
        <v>10100</v>
      </c>
      <c r="D1115" s="309">
        <f t="shared" si="44"/>
        <v>10100</v>
      </c>
      <c r="F1115" s="9"/>
      <c r="G1115"/>
      <c r="H1115"/>
      <c r="I1115"/>
      <c r="J1115"/>
      <c r="K1115"/>
    </row>
    <row r="1116" spans="1:11" ht="12.75">
      <c r="A1116" s="144" t="s">
        <v>284</v>
      </c>
      <c r="B1116" s="147" t="s">
        <v>290</v>
      </c>
      <c r="C1116" s="190">
        <v>16410</v>
      </c>
      <c r="D1116" s="309">
        <f t="shared" si="44"/>
        <v>16410</v>
      </c>
      <c r="F1116" s="9"/>
      <c r="G1116"/>
      <c r="H1116"/>
      <c r="I1116"/>
      <c r="J1116"/>
      <c r="K1116"/>
    </row>
    <row r="1117" spans="1:11" ht="12.75">
      <c r="A1117" s="144" t="s">
        <v>288</v>
      </c>
      <c r="B1117" s="147" t="s">
        <v>291</v>
      </c>
      <c r="C1117" s="190">
        <v>9730</v>
      </c>
      <c r="D1117" s="309">
        <f t="shared" si="44"/>
        <v>9730</v>
      </c>
      <c r="F1117" s="9"/>
      <c r="G1117"/>
      <c r="H1117"/>
      <c r="I1117"/>
      <c r="J1117"/>
      <c r="K1117"/>
    </row>
    <row r="1118" spans="1:11" ht="12.75">
      <c r="A1118" s="144" t="s">
        <v>292</v>
      </c>
      <c r="B1118" s="147" t="s">
        <v>294</v>
      </c>
      <c r="C1118" s="190">
        <v>1640</v>
      </c>
      <c r="D1118" s="309">
        <f t="shared" si="44"/>
        <v>1640</v>
      </c>
      <c r="F1118" s="9"/>
      <c r="G1118"/>
      <c r="H1118"/>
      <c r="I1118"/>
      <c r="J1118"/>
      <c r="K1118"/>
    </row>
    <row r="1119" spans="1:11" ht="12.75">
      <c r="A1119" s="144" t="s">
        <v>293</v>
      </c>
      <c r="B1119" s="147" t="s">
        <v>295</v>
      </c>
      <c r="C1119" s="190"/>
      <c r="D1119" s="309">
        <f t="shared" si="44"/>
        <v>0</v>
      </c>
      <c r="F1119" s="9"/>
      <c r="G1119"/>
      <c r="H1119"/>
      <c r="I1119"/>
      <c r="J1119"/>
      <c r="K1119"/>
    </row>
    <row r="1120" spans="1:11" ht="12.75">
      <c r="A1120" s="307"/>
      <c r="B1120" s="308" t="s">
        <v>182</v>
      </c>
      <c r="C1120" s="309">
        <f>SUM(C1106:C1119)</f>
        <v>246640</v>
      </c>
      <c r="D1120" s="309">
        <f>SUM(D1106:D1119)</f>
        <v>246640</v>
      </c>
      <c r="F1120" s="1"/>
      <c r="G1120"/>
      <c r="H1120"/>
      <c r="I1120"/>
      <c r="J1120"/>
      <c r="K1120"/>
    </row>
    <row r="1122" ht="12.75">
      <c r="A1122" s="43" t="str">
        <f>+A1079</f>
        <v>Ordenanza N° 5677/08</v>
      </c>
    </row>
    <row r="1123" spans="1:10" ht="12.75">
      <c r="A1123" s="500" t="s">
        <v>328</v>
      </c>
      <c r="B1123" s="500"/>
      <c r="C1123" s="500"/>
      <c r="D1123" s="500"/>
      <c r="E1123" s="14"/>
      <c r="F1123" s="14"/>
      <c r="G1123" s="14"/>
      <c r="H1123" s="14"/>
      <c r="I1123" s="14"/>
      <c r="J1123" s="14"/>
    </row>
    <row r="1124" spans="1:3" ht="12.75">
      <c r="A1124" s="28" t="str">
        <f>+A1081</f>
        <v>Juris.:</v>
      </c>
      <c r="B1124" s="500" t="s">
        <v>773</v>
      </c>
      <c r="C1124" s="500"/>
    </row>
    <row r="1125" spans="1:4" ht="12.75">
      <c r="A1125" s="500" t="s">
        <v>572</v>
      </c>
      <c r="B1125" s="500"/>
      <c r="C1125" s="500"/>
      <c r="D1125" s="500"/>
    </row>
    <row r="1126" spans="9:11" ht="12.75">
      <c r="I1126"/>
      <c r="J1126"/>
      <c r="K1126"/>
    </row>
    <row r="1127" spans="1:11" ht="12.75">
      <c r="A1127" s="310" t="s">
        <v>167</v>
      </c>
      <c r="B1127" s="308" t="s">
        <v>560</v>
      </c>
      <c r="C1127" s="310" t="s">
        <v>574</v>
      </c>
      <c r="D1127" s="516" t="s">
        <v>182</v>
      </c>
      <c r="F1127"/>
      <c r="G1127"/>
      <c r="H1127"/>
      <c r="I1127"/>
      <c r="J1127"/>
      <c r="K1127"/>
    </row>
    <row r="1128" spans="1:11" ht="12.75">
      <c r="A1128" s="310"/>
      <c r="B1128" s="311"/>
      <c r="C1128" s="310" t="s">
        <v>774</v>
      </c>
      <c r="D1128" s="516"/>
      <c r="F1128" s="286"/>
      <c r="G1128"/>
      <c r="H1128"/>
      <c r="I1128"/>
      <c r="J1128"/>
      <c r="K1128"/>
    </row>
    <row r="1129" spans="1:11" ht="12.75">
      <c r="A1129" s="205" t="s">
        <v>559</v>
      </c>
      <c r="G1129"/>
      <c r="H1129"/>
      <c r="I1129"/>
      <c r="J1129"/>
      <c r="K1129"/>
    </row>
    <row r="1130" spans="1:11" ht="12.75">
      <c r="A1130" s="142">
        <v>1</v>
      </c>
      <c r="B1130" s="147" t="s">
        <v>399</v>
      </c>
      <c r="C1130" s="190"/>
      <c r="D1130" s="309">
        <f aca="true" t="shared" si="45" ref="D1130:D1148">SUM(C1130:C1130)</f>
        <v>0</v>
      </c>
      <c r="F1130" s="9"/>
      <c r="G1130"/>
      <c r="H1130"/>
      <c r="I1130"/>
      <c r="J1130"/>
      <c r="K1130"/>
    </row>
    <row r="1131" spans="1:11" ht="12.75">
      <c r="A1131" s="142">
        <v>2</v>
      </c>
      <c r="B1131" s="147" t="s">
        <v>400</v>
      </c>
      <c r="C1131" s="190"/>
      <c r="D1131" s="309">
        <f t="shared" si="45"/>
        <v>0</v>
      </c>
      <c r="F1131" s="9"/>
      <c r="G1131"/>
      <c r="H1131"/>
      <c r="I1131"/>
      <c r="J1131"/>
      <c r="K1131"/>
    </row>
    <row r="1132" spans="1:11" ht="12.75">
      <c r="A1132" s="142">
        <v>3</v>
      </c>
      <c r="B1132" s="147" t="s">
        <v>401</v>
      </c>
      <c r="C1132" s="190"/>
      <c r="D1132" s="309">
        <f t="shared" si="45"/>
        <v>0</v>
      </c>
      <c r="F1132" s="9"/>
      <c r="G1132"/>
      <c r="H1132"/>
      <c r="I1132"/>
      <c r="J1132"/>
      <c r="K1132"/>
    </row>
    <row r="1133" spans="1:11" ht="12.75">
      <c r="A1133" s="142">
        <v>4</v>
      </c>
      <c r="B1133" s="147" t="s">
        <v>402</v>
      </c>
      <c r="C1133" s="190"/>
      <c r="D1133" s="309">
        <f t="shared" si="45"/>
        <v>0</v>
      </c>
      <c r="F1133" s="9"/>
      <c r="G1133"/>
      <c r="H1133"/>
      <c r="I1133"/>
      <c r="J1133"/>
      <c r="K1133"/>
    </row>
    <row r="1134" spans="1:11" ht="12.75">
      <c r="A1134" s="142">
        <v>5</v>
      </c>
      <c r="B1134" s="147" t="s">
        <v>403</v>
      </c>
      <c r="C1134" s="190"/>
      <c r="D1134" s="309">
        <f t="shared" si="45"/>
        <v>0</v>
      </c>
      <c r="F1134" s="9"/>
      <c r="G1134"/>
      <c r="H1134"/>
      <c r="I1134"/>
      <c r="J1134"/>
      <c r="K1134"/>
    </row>
    <row r="1135" spans="1:11" ht="12.75">
      <c r="A1135" s="142">
        <v>6</v>
      </c>
      <c r="B1135" s="147" t="s">
        <v>404</v>
      </c>
      <c r="C1135" s="190"/>
      <c r="D1135" s="309">
        <f t="shared" si="45"/>
        <v>0</v>
      </c>
      <c r="F1135" s="9"/>
      <c r="G1135"/>
      <c r="H1135"/>
      <c r="I1135"/>
      <c r="J1135"/>
      <c r="K1135"/>
    </row>
    <row r="1136" spans="1:11" ht="12.75">
      <c r="A1136" s="142">
        <v>7</v>
      </c>
      <c r="B1136" s="147" t="s">
        <v>405</v>
      </c>
      <c r="C1136" s="190">
        <v>66640</v>
      </c>
      <c r="D1136" s="309">
        <f t="shared" si="45"/>
        <v>66640</v>
      </c>
      <c r="F1136" s="9"/>
      <c r="G1136"/>
      <c r="H1136"/>
      <c r="I1136"/>
      <c r="J1136"/>
      <c r="K1136"/>
    </row>
    <row r="1137" spans="1:11" ht="12.75">
      <c r="A1137" s="142">
        <v>8</v>
      </c>
      <c r="B1137" s="147" t="s">
        <v>406</v>
      </c>
      <c r="C1137" s="190"/>
      <c r="D1137" s="309">
        <f t="shared" si="45"/>
        <v>0</v>
      </c>
      <c r="F1137" s="9"/>
      <c r="G1137"/>
      <c r="H1137"/>
      <c r="I1137"/>
      <c r="J1137"/>
      <c r="K1137"/>
    </row>
    <row r="1138" spans="1:11" ht="12.75">
      <c r="A1138" s="142">
        <v>9</v>
      </c>
      <c r="B1138" s="147" t="s">
        <v>407</v>
      </c>
      <c r="C1138" s="190">
        <v>7760</v>
      </c>
      <c r="D1138" s="309">
        <f t="shared" si="45"/>
        <v>7760</v>
      </c>
      <c r="F1138" s="9"/>
      <c r="G1138"/>
      <c r="H1138"/>
      <c r="I1138"/>
      <c r="J1138"/>
      <c r="K1138"/>
    </row>
    <row r="1139" spans="1:11" ht="12.75">
      <c r="A1139" s="142">
        <v>10</v>
      </c>
      <c r="B1139" s="147" t="s">
        <v>408</v>
      </c>
      <c r="C1139" s="190"/>
      <c r="D1139" s="309">
        <f t="shared" si="45"/>
        <v>0</v>
      </c>
      <c r="F1139" s="9"/>
      <c r="G1139"/>
      <c r="H1139"/>
      <c r="I1139"/>
      <c r="J1139"/>
      <c r="K1139"/>
    </row>
    <row r="1140" spans="1:11" ht="12.75">
      <c r="A1140" s="142">
        <v>11</v>
      </c>
      <c r="B1140" s="147" t="s">
        <v>409</v>
      </c>
      <c r="C1140" s="190">
        <v>6330</v>
      </c>
      <c r="D1140" s="309">
        <f t="shared" si="45"/>
        <v>6330</v>
      </c>
      <c r="F1140" s="9"/>
      <c r="G1140"/>
      <c r="H1140"/>
      <c r="I1140"/>
      <c r="J1140"/>
      <c r="K1140"/>
    </row>
    <row r="1141" spans="1:11" ht="12.75">
      <c r="A1141" s="142">
        <v>12</v>
      </c>
      <c r="B1141" s="147" t="s">
        <v>410</v>
      </c>
      <c r="C1141" s="190"/>
      <c r="D1141" s="309">
        <f t="shared" si="45"/>
        <v>0</v>
      </c>
      <c r="F1141" s="9"/>
      <c r="G1141"/>
      <c r="H1141"/>
      <c r="I1141"/>
      <c r="J1141"/>
      <c r="K1141"/>
    </row>
    <row r="1142" spans="1:11" ht="12.75">
      <c r="A1142" s="142">
        <v>13</v>
      </c>
      <c r="B1142" s="147" t="s">
        <v>411</v>
      </c>
      <c r="C1142" s="190"/>
      <c r="D1142" s="309">
        <f t="shared" si="45"/>
        <v>0</v>
      </c>
      <c r="F1142" s="9"/>
      <c r="G1142"/>
      <c r="H1142"/>
      <c r="I1142"/>
      <c r="J1142"/>
      <c r="K1142"/>
    </row>
    <row r="1143" spans="1:11" ht="12.75">
      <c r="A1143" s="142">
        <v>14</v>
      </c>
      <c r="B1143" s="147" t="s">
        <v>412</v>
      </c>
      <c r="C1143" s="190"/>
      <c r="D1143" s="309">
        <f t="shared" si="45"/>
        <v>0</v>
      </c>
      <c r="F1143" s="9"/>
      <c r="G1143"/>
      <c r="H1143"/>
      <c r="I1143"/>
      <c r="J1143"/>
      <c r="K1143"/>
    </row>
    <row r="1144" spans="1:11" ht="12.75">
      <c r="A1144" s="142">
        <v>15</v>
      </c>
      <c r="B1144" s="147" t="s">
        <v>413</v>
      </c>
      <c r="C1144" s="190">
        <v>13110</v>
      </c>
      <c r="D1144" s="309">
        <f t="shared" si="45"/>
        <v>13110</v>
      </c>
      <c r="F1144" s="9"/>
      <c r="G1144"/>
      <c r="H1144"/>
      <c r="I1144"/>
      <c r="J1144"/>
      <c r="K1144"/>
    </row>
    <row r="1145" spans="1:11" ht="12.75">
      <c r="A1145" s="142">
        <v>16</v>
      </c>
      <c r="B1145" s="147" t="s">
        <v>414</v>
      </c>
      <c r="C1145" s="190"/>
      <c r="D1145" s="309">
        <f t="shared" si="45"/>
        <v>0</v>
      </c>
      <c r="F1145" s="9"/>
      <c r="G1145"/>
      <c r="H1145"/>
      <c r="I1145"/>
      <c r="J1145"/>
      <c r="K1145"/>
    </row>
    <row r="1146" spans="1:11" ht="12.75">
      <c r="A1146" s="142">
        <v>17</v>
      </c>
      <c r="B1146" s="147" t="s">
        <v>415</v>
      </c>
      <c r="C1146" s="190"/>
      <c r="D1146" s="309">
        <f t="shared" si="45"/>
        <v>0</v>
      </c>
      <c r="F1146" s="9"/>
      <c r="G1146"/>
      <c r="H1146"/>
      <c r="I1146"/>
      <c r="J1146"/>
      <c r="K1146"/>
    </row>
    <row r="1147" spans="1:11" ht="12.75">
      <c r="A1147" s="142">
        <v>18</v>
      </c>
      <c r="B1147" s="147" t="s">
        <v>416</v>
      </c>
      <c r="C1147" s="190"/>
      <c r="D1147" s="309">
        <f t="shared" si="45"/>
        <v>0</v>
      </c>
      <c r="F1147" s="9"/>
      <c r="G1147"/>
      <c r="H1147"/>
      <c r="I1147"/>
      <c r="J1147"/>
      <c r="K1147"/>
    </row>
    <row r="1148" spans="1:11" ht="12.75">
      <c r="A1148" s="142">
        <v>19</v>
      </c>
      <c r="B1148" s="147" t="s">
        <v>417</v>
      </c>
      <c r="C1148" s="190"/>
      <c r="D1148" s="309">
        <f t="shared" si="45"/>
        <v>0</v>
      </c>
      <c r="F1148" s="9"/>
      <c r="G1148"/>
      <c r="H1148"/>
      <c r="I1148"/>
      <c r="J1148"/>
      <c r="K1148"/>
    </row>
    <row r="1149" spans="1:11" ht="12.75">
      <c r="A1149" s="307"/>
      <c r="B1149" s="308" t="s">
        <v>182</v>
      </c>
      <c r="C1149" s="309">
        <f>SUM(C1130:C1148)</f>
        <v>93840</v>
      </c>
      <c r="D1149" s="309">
        <f>SUM(D1130:D1148)</f>
        <v>93840</v>
      </c>
      <c r="F1149"/>
      <c r="G1149"/>
      <c r="H1149"/>
      <c r="I1149"/>
      <c r="J1149"/>
      <c r="K1149"/>
    </row>
    <row r="1151" spans="1:11" ht="12.75">
      <c r="A1151" s="310" t="s">
        <v>167</v>
      </c>
      <c r="B1151" s="308" t="s">
        <v>549</v>
      </c>
      <c r="C1151" s="310" t="s">
        <v>574</v>
      </c>
      <c r="D1151" s="516" t="s">
        <v>182</v>
      </c>
      <c r="F1151"/>
      <c r="G1151"/>
      <c r="H1151"/>
      <c r="I1151"/>
      <c r="J1151"/>
      <c r="K1151"/>
    </row>
    <row r="1152" spans="1:11" ht="12.75">
      <c r="A1152" s="310"/>
      <c r="B1152" s="311"/>
      <c r="C1152" s="310" t="s">
        <v>774</v>
      </c>
      <c r="D1152" s="516"/>
      <c r="F1152"/>
      <c r="G1152"/>
      <c r="H1152"/>
      <c r="I1152"/>
      <c r="J1152"/>
      <c r="K1152"/>
    </row>
    <row r="1153" spans="1:11" ht="12.75">
      <c r="A1153" s="205" t="s">
        <v>561</v>
      </c>
      <c r="F1153"/>
      <c r="G1153"/>
      <c r="H1153"/>
      <c r="I1153"/>
      <c r="J1153"/>
      <c r="K1153"/>
    </row>
    <row r="1154" spans="1:11" ht="12.75">
      <c r="A1154" s="142">
        <v>1</v>
      </c>
      <c r="B1154" s="147" t="s">
        <v>418</v>
      </c>
      <c r="C1154" s="190"/>
      <c r="D1154" s="309">
        <f aca="true" t="shared" si="46" ref="D1154:D1175">SUM(C1154:C1154)</f>
        <v>0</v>
      </c>
      <c r="F1154" s="9"/>
      <c r="G1154"/>
      <c r="H1154"/>
      <c r="I1154"/>
      <c r="J1154"/>
      <c r="K1154"/>
    </row>
    <row r="1155" spans="1:11" ht="12.75">
      <c r="A1155" s="142">
        <v>2</v>
      </c>
      <c r="B1155" s="147" t="s">
        <v>419</v>
      </c>
      <c r="C1155" s="190"/>
      <c r="D1155" s="309">
        <f t="shared" si="46"/>
        <v>0</v>
      </c>
      <c r="F1155" s="9"/>
      <c r="G1155"/>
      <c r="H1155"/>
      <c r="I1155"/>
      <c r="J1155"/>
      <c r="K1155"/>
    </row>
    <row r="1156" spans="1:11" ht="12.75">
      <c r="A1156" s="142">
        <v>3</v>
      </c>
      <c r="B1156" s="147" t="s">
        <v>420</v>
      </c>
      <c r="C1156" s="190"/>
      <c r="D1156" s="309">
        <f t="shared" si="46"/>
        <v>0</v>
      </c>
      <c r="F1156" s="9"/>
      <c r="G1156"/>
      <c r="H1156"/>
      <c r="I1156"/>
      <c r="J1156"/>
      <c r="K1156"/>
    </row>
    <row r="1157" spans="1:11" ht="12.75">
      <c r="A1157" s="142">
        <v>4</v>
      </c>
      <c r="B1157" s="147" t="s">
        <v>421</v>
      </c>
      <c r="C1157" s="190"/>
      <c r="D1157" s="309">
        <f t="shared" si="46"/>
        <v>0</v>
      </c>
      <c r="F1157" s="9"/>
      <c r="G1157"/>
      <c r="H1157"/>
      <c r="I1157"/>
      <c r="J1157"/>
      <c r="K1157"/>
    </row>
    <row r="1158" spans="1:11" ht="12.75">
      <c r="A1158" s="142">
        <v>5</v>
      </c>
      <c r="B1158" s="147" t="s">
        <v>422</v>
      </c>
      <c r="C1158" s="190"/>
      <c r="D1158" s="309">
        <f t="shared" si="46"/>
        <v>0</v>
      </c>
      <c r="F1158" s="9"/>
      <c r="G1158"/>
      <c r="H1158"/>
      <c r="I1158"/>
      <c r="J1158"/>
      <c r="K1158"/>
    </row>
    <row r="1159" spans="1:11" ht="12.75">
      <c r="A1159" s="142">
        <v>6</v>
      </c>
      <c r="B1159" s="147" t="s">
        <v>423</v>
      </c>
      <c r="C1159" s="190"/>
      <c r="D1159" s="309">
        <f t="shared" si="46"/>
        <v>0</v>
      </c>
      <c r="F1159" s="9"/>
      <c r="G1159"/>
      <c r="H1159"/>
      <c r="I1159"/>
      <c r="J1159"/>
      <c r="K1159"/>
    </row>
    <row r="1160" spans="1:11" ht="12.75">
      <c r="A1160" s="142">
        <v>7</v>
      </c>
      <c r="B1160" s="147" t="s">
        <v>424</v>
      </c>
      <c r="C1160" s="208"/>
      <c r="D1160" s="309">
        <f t="shared" si="46"/>
        <v>0</v>
      </c>
      <c r="F1160" s="9"/>
      <c r="G1160"/>
      <c r="H1160"/>
      <c r="I1160"/>
      <c r="J1160"/>
      <c r="K1160"/>
    </row>
    <row r="1161" spans="1:11" ht="12.75">
      <c r="A1161" s="142">
        <v>8</v>
      </c>
      <c r="B1161" s="147" t="s">
        <v>425</v>
      </c>
      <c r="C1161" s="190"/>
      <c r="D1161" s="309">
        <f t="shared" si="46"/>
        <v>0</v>
      </c>
      <c r="F1161" s="9"/>
      <c r="G1161"/>
      <c r="H1161"/>
      <c r="I1161"/>
      <c r="J1161"/>
      <c r="K1161"/>
    </row>
    <row r="1162" spans="1:11" ht="12.75">
      <c r="A1162" s="142">
        <v>9</v>
      </c>
      <c r="B1162" s="147" t="s">
        <v>426</v>
      </c>
      <c r="C1162" s="190">
        <v>5160</v>
      </c>
      <c r="D1162" s="309">
        <f t="shared" si="46"/>
        <v>5160</v>
      </c>
      <c r="F1162" s="9"/>
      <c r="G1162"/>
      <c r="H1162"/>
      <c r="I1162"/>
      <c r="J1162"/>
      <c r="K1162"/>
    </row>
    <row r="1163" spans="1:11" ht="12.75">
      <c r="A1163" s="142">
        <v>10</v>
      </c>
      <c r="B1163" s="147" t="s">
        <v>427</v>
      </c>
      <c r="C1163" s="190"/>
      <c r="D1163" s="309">
        <f t="shared" si="46"/>
        <v>0</v>
      </c>
      <c r="F1163" s="9"/>
      <c r="G1163"/>
      <c r="H1163"/>
      <c r="I1163"/>
      <c r="J1163"/>
      <c r="K1163"/>
    </row>
    <row r="1164" spans="1:11" ht="12.75">
      <c r="A1164" s="142">
        <v>11</v>
      </c>
      <c r="B1164" s="147" t="s">
        <v>428</v>
      </c>
      <c r="C1164" s="190"/>
      <c r="D1164" s="309">
        <f t="shared" si="46"/>
        <v>0</v>
      </c>
      <c r="F1164" s="9"/>
      <c r="G1164"/>
      <c r="H1164"/>
      <c r="I1164"/>
      <c r="J1164"/>
      <c r="K1164"/>
    </row>
    <row r="1165" spans="1:11" ht="12.75">
      <c r="A1165" s="142">
        <v>12</v>
      </c>
      <c r="B1165" s="147" t="s">
        <v>429</v>
      </c>
      <c r="C1165" s="190"/>
      <c r="D1165" s="309">
        <f t="shared" si="46"/>
        <v>0</v>
      </c>
      <c r="F1165" s="9"/>
      <c r="G1165"/>
      <c r="H1165"/>
      <c r="I1165"/>
      <c r="J1165"/>
      <c r="K1165"/>
    </row>
    <row r="1166" spans="1:11" ht="12.75">
      <c r="A1166" s="142">
        <v>13</v>
      </c>
      <c r="B1166" s="147" t="s">
        <v>430</v>
      </c>
      <c r="C1166" s="190"/>
      <c r="D1166" s="309">
        <f t="shared" si="46"/>
        <v>0</v>
      </c>
      <c r="F1166" s="9"/>
      <c r="G1166"/>
      <c r="H1166"/>
      <c r="I1166"/>
      <c r="J1166"/>
      <c r="K1166"/>
    </row>
    <row r="1167" spans="1:11" ht="12.75">
      <c r="A1167" s="142">
        <v>14</v>
      </c>
      <c r="B1167" s="147" t="s">
        <v>431</v>
      </c>
      <c r="C1167" s="190">
        <v>12420</v>
      </c>
      <c r="D1167" s="309">
        <f t="shared" si="46"/>
        <v>12420</v>
      </c>
      <c r="F1167" s="9"/>
      <c r="G1167"/>
      <c r="H1167"/>
      <c r="I1167"/>
      <c r="J1167"/>
      <c r="K1167"/>
    </row>
    <row r="1168" spans="1:11" ht="12.75">
      <c r="A1168" s="142">
        <v>15</v>
      </c>
      <c r="B1168" s="147" t="s">
        <v>432</v>
      </c>
      <c r="C1168" s="190"/>
      <c r="D1168" s="309">
        <f t="shared" si="46"/>
        <v>0</v>
      </c>
      <c r="F1168" s="9"/>
      <c r="G1168"/>
      <c r="H1168"/>
      <c r="I1168"/>
      <c r="J1168"/>
      <c r="K1168"/>
    </row>
    <row r="1169" spans="1:11" ht="12.75">
      <c r="A1169" s="142">
        <v>16</v>
      </c>
      <c r="B1169" s="147" t="s">
        <v>433</v>
      </c>
      <c r="C1169" s="190"/>
      <c r="D1169" s="309">
        <f t="shared" si="46"/>
        <v>0</v>
      </c>
      <c r="F1169" s="9"/>
      <c r="G1169"/>
      <c r="H1169"/>
      <c r="I1169"/>
      <c r="J1169"/>
      <c r="K1169"/>
    </row>
    <row r="1170" spans="1:11" ht="12.75">
      <c r="A1170" s="142">
        <v>17</v>
      </c>
      <c r="B1170" s="147" t="s">
        <v>434</v>
      </c>
      <c r="C1170" s="190"/>
      <c r="D1170" s="309">
        <f t="shared" si="46"/>
        <v>0</v>
      </c>
      <c r="F1170" s="9"/>
      <c r="G1170"/>
      <c r="H1170"/>
      <c r="I1170"/>
      <c r="J1170"/>
      <c r="K1170"/>
    </row>
    <row r="1171" spans="1:11" ht="12.75">
      <c r="A1171" s="142">
        <v>18</v>
      </c>
      <c r="B1171" s="147" t="s">
        <v>435</v>
      </c>
      <c r="C1171" s="190"/>
      <c r="D1171" s="309">
        <f t="shared" si="46"/>
        <v>0</v>
      </c>
      <c r="F1171" s="9"/>
      <c r="G1171"/>
      <c r="H1171"/>
      <c r="I1171"/>
      <c r="J1171"/>
      <c r="K1171"/>
    </row>
    <row r="1172" spans="1:11" ht="12.75">
      <c r="A1172" s="142">
        <v>19</v>
      </c>
      <c r="B1172" s="147" t="s">
        <v>436</v>
      </c>
      <c r="C1172" s="190"/>
      <c r="D1172" s="309">
        <f t="shared" si="46"/>
        <v>0</v>
      </c>
      <c r="F1172" s="9"/>
      <c r="G1172"/>
      <c r="H1172"/>
      <c r="I1172"/>
      <c r="J1172"/>
      <c r="K1172"/>
    </row>
    <row r="1173" spans="1:11" ht="12.75">
      <c r="A1173" s="142">
        <v>20</v>
      </c>
      <c r="B1173" s="147" t="s">
        <v>437</v>
      </c>
      <c r="C1173" s="190"/>
      <c r="D1173" s="309">
        <f t="shared" si="46"/>
        <v>0</v>
      </c>
      <c r="F1173" s="9"/>
      <c r="G1173"/>
      <c r="H1173"/>
      <c r="I1173"/>
      <c r="J1173"/>
      <c r="K1173"/>
    </row>
    <row r="1174" spans="1:11" ht="12.75">
      <c r="A1174" s="142">
        <v>21</v>
      </c>
      <c r="B1174" s="147" t="s">
        <v>438</v>
      </c>
      <c r="C1174" s="190">
        <v>3680</v>
      </c>
      <c r="D1174" s="309">
        <f t="shared" si="46"/>
        <v>3680</v>
      </c>
      <c r="F1174" s="9"/>
      <c r="G1174"/>
      <c r="H1174"/>
      <c r="I1174"/>
      <c r="J1174"/>
      <c r="K1174"/>
    </row>
    <row r="1175" spans="1:11" ht="12.75">
      <c r="A1175" s="142" t="s">
        <v>801</v>
      </c>
      <c r="B1175" s="147" t="s">
        <v>811</v>
      </c>
      <c r="C1175" s="190">
        <v>197020</v>
      </c>
      <c r="D1175" s="309">
        <f t="shared" si="46"/>
        <v>197020</v>
      </c>
      <c r="F1175" s="9"/>
      <c r="G1175"/>
      <c r="H1175"/>
      <c r="I1175"/>
      <c r="J1175"/>
      <c r="K1175"/>
    </row>
    <row r="1176" spans="1:11" ht="12.75">
      <c r="A1176" s="307"/>
      <c r="B1176" s="308" t="s">
        <v>182</v>
      </c>
      <c r="C1176" s="309">
        <f>SUM(C1154:C1175)</f>
        <v>218280</v>
      </c>
      <c r="D1176" s="309">
        <f>SUM(D1154:D1175)</f>
        <v>218280</v>
      </c>
      <c r="F1176" s="85"/>
      <c r="G1176"/>
      <c r="H1176"/>
      <c r="I1176"/>
      <c r="J1176"/>
      <c r="K1176"/>
    </row>
    <row r="1178" ht="12.75">
      <c r="A1178" s="84" t="str">
        <f>+A1122</f>
        <v>Ordenanza N° 5677/08</v>
      </c>
    </row>
    <row r="1179" spans="1:10" ht="12.75">
      <c r="A1179" s="500" t="s">
        <v>328</v>
      </c>
      <c r="B1179" s="500"/>
      <c r="C1179" s="500"/>
      <c r="D1179" s="500"/>
      <c r="E1179" s="14"/>
      <c r="F1179" s="14"/>
      <c r="G1179" s="14"/>
      <c r="H1179" s="14"/>
      <c r="I1179" s="14"/>
      <c r="J1179" s="14"/>
    </row>
    <row r="1180" spans="1:3" ht="12.75">
      <c r="A1180" s="88" t="str">
        <f>+A1124</f>
        <v>Juris.:</v>
      </c>
      <c r="B1180" s="500" t="s">
        <v>773</v>
      </c>
      <c r="C1180" s="500"/>
    </row>
    <row r="1181" spans="1:4" ht="12.75">
      <c r="A1181" s="500" t="s">
        <v>572</v>
      </c>
      <c r="B1181" s="500"/>
      <c r="C1181" s="500"/>
      <c r="D1181" s="500"/>
    </row>
    <row r="1183" spans="1:11" ht="12.75">
      <c r="A1183" s="310" t="s">
        <v>167</v>
      </c>
      <c r="B1183" s="308" t="s">
        <v>576</v>
      </c>
      <c r="C1183" s="310" t="s">
        <v>574</v>
      </c>
      <c r="D1183" s="516" t="s">
        <v>182</v>
      </c>
      <c r="F1183"/>
      <c r="G1183"/>
      <c r="H1183"/>
      <c r="J1183"/>
      <c r="K1183"/>
    </row>
    <row r="1184" spans="1:11" ht="12.75">
      <c r="A1184" s="310"/>
      <c r="B1184" s="311"/>
      <c r="C1184" s="310" t="s">
        <v>774</v>
      </c>
      <c r="D1184" s="516"/>
      <c r="F1184"/>
      <c r="G1184"/>
      <c r="H1184"/>
      <c r="I1184"/>
      <c r="J1184"/>
      <c r="K1184"/>
    </row>
    <row r="1185" spans="1:11" ht="12.75">
      <c r="A1185" s="205" t="s">
        <v>562</v>
      </c>
      <c r="F1185"/>
      <c r="G1185"/>
      <c r="H1185"/>
      <c r="I1185"/>
      <c r="J1185"/>
      <c r="K1185"/>
    </row>
    <row r="1186" spans="1:11" ht="12.75">
      <c r="A1186" s="142">
        <v>1</v>
      </c>
      <c r="B1186" s="147" t="s">
        <v>439</v>
      </c>
      <c r="C1186" s="190"/>
      <c r="D1186" s="309">
        <f aca="true" t="shared" si="47" ref="D1186:D1196">SUM(C1186:C1186)</f>
        <v>0</v>
      </c>
      <c r="F1186" s="9"/>
      <c r="G1186"/>
      <c r="H1186"/>
      <c r="I1186"/>
      <c r="J1186"/>
      <c r="K1186"/>
    </row>
    <row r="1187" spans="1:11" ht="12.75">
      <c r="A1187" s="142">
        <v>2</v>
      </c>
      <c r="B1187" s="147" t="s">
        <v>440</v>
      </c>
      <c r="C1187" s="190"/>
      <c r="D1187" s="309">
        <f t="shared" si="47"/>
        <v>0</v>
      </c>
      <c r="F1187" s="9"/>
      <c r="G1187"/>
      <c r="H1187"/>
      <c r="I1187"/>
      <c r="J1187"/>
      <c r="K1187"/>
    </row>
    <row r="1188" spans="1:11" ht="12.75">
      <c r="A1188" s="142">
        <v>3</v>
      </c>
      <c r="B1188" s="147" t="s">
        <v>441</v>
      </c>
      <c r="C1188" s="190"/>
      <c r="D1188" s="309">
        <f t="shared" si="47"/>
        <v>0</v>
      </c>
      <c r="F1188" s="9"/>
      <c r="G1188"/>
      <c r="H1188"/>
      <c r="I1188"/>
      <c r="J1188"/>
      <c r="K1188"/>
    </row>
    <row r="1189" spans="1:11" ht="12.75">
      <c r="A1189" s="142">
        <v>4</v>
      </c>
      <c r="B1189" s="147" t="s">
        <v>442</v>
      </c>
      <c r="C1189" s="190">
        <v>16350</v>
      </c>
      <c r="D1189" s="309">
        <f t="shared" si="47"/>
        <v>16350</v>
      </c>
      <c r="F1189" s="9"/>
      <c r="G1189"/>
      <c r="H1189"/>
      <c r="I1189"/>
      <c r="J1189"/>
      <c r="K1189"/>
    </row>
    <row r="1190" spans="1:11" ht="12.75">
      <c r="A1190" s="142">
        <v>5</v>
      </c>
      <c r="B1190" s="147" t="s">
        <v>443</v>
      </c>
      <c r="C1190" s="190">
        <v>630</v>
      </c>
      <c r="D1190" s="309">
        <f t="shared" si="47"/>
        <v>630</v>
      </c>
      <c r="F1190" s="9"/>
      <c r="G1190"/>
      <c r="H1190"/>
      <c r="I1190"/>
      <c r="J1190"/>
      <c r="K1190"/>
    </row>
    <row r="1191" spans="1:11" ht="12.75">
      <c r="A1191" s="142">
        <v>6</v>
      </c>
      <c r="B1191" s="147" t="s">
        <v>444</v>
      </c>
      <c r="C1191" s="190"/>
      <c r="D1191" s="309">
        <f t="shared" si="47"/>
        <v>0</v>
      </c>
      <c r="F1191" s="9"/>
      <c r="G1191"/>
      <c r="H1191"/>
      <c r="I1191"/>
      <c r="J1191"/>
      <c r="K1191"/>
    </row>
    <row r="1192" spans="1:11" ht="12.75">
      <c r="A1192" s="142">
        <v>7</v>
      </c>
      <c r="B1192" s="147" t="s">
        <v>452</v>
      </c>
      <c r="C1192" s="190"/>
      <c r="D1192" s="309">
        <f t="shared" si="47"/>
        <v>0</v>
      </c>
      <c r="F1192" s="9"/>
      <c r="G1192"/>
      <c r="H1192"/>
      <c r="I1192"/>
      <c r="J1192"/>
      <c r="K1192"/>
    </row>
    <row r="1193" spans="1:11" ht="12.75">
      <c r="A1193" s="142">
        <v>8</v>
      </c>
      <c r="B1193" s="147" t="s">
        <v>453</v>
      </c>
      <c r="C1193" s="190">
        <v>15720</v>
      </c>
      <c r="D1193" s="309">
        <f t="shared" si="47"/>
        <v>15720</v>
      </c>
      <c r="F1193" s="9"/>
      <c r="G1193"/>
      <c r="H1193"/>
      <c r="I1193"/>
      <c r="J1193"/>
      <c r="K1193"/>
    </row>
    <row r="1194" spans="1:11" ht="12.75">
      <c r="A1194" s="142">
        <v>9</v>
      </c>
      <c r="B1194" s="147" t="s">
        <v>456</v>
      </c>
      <c r="C1194" s="190"/>
      <c r="D1194" s="309">
        <f t="shared" si="47"/>
        <v>0</v>
      </c>
      <c r="F1194" s="9"/>
      <c r="G1194"/>
      <c r="H1194"/>
      <c r="I1194"/>
      <c r="J1194"/>
      <c r="K1194"/>
    </row>
    <row r="1195" spans="1:11" ht="12.75">
      <c r="A1195" s="142">
        <v>10</v>
      </c>
      <c r="B1195" s="147" t="s">
        <v>454</v>
      </c>
      <c r="C1195" s="190"/>
      <c r="D1195" s="309">
        <f t="shared" si="47"/>
        <v>0</v>
      </c>
      <c r="F1195" s="9"/>
      <c r="G1195"/>
      <c r="H1195"/>
      <c r="I1195"/>
      <c r="J1195"/>
      <c r="K1195"/>
    </row>
    <row r="1196" spans="1:11" ht="12.75">
      <c r="A1196" s="142" t="s">
        <v>470</v>
      </c>
      <c r="B1196" s="147" t="s">
        <v>297</v>
      </c>
      <c r="C1196" s="190">
        <v>5880</v>
      </c>
      <c r="D1196" s="309">
        <f t="shared" si="47"/>
        <v>5880</v>
      </c>
      <c r="F1196" s="9"/>
      <c r="G1196"/>
      <c r="H1196"/>
      <c r="I1196"/>
      <c r="J1196"/>
      <c r="K1196"/>
    </row>
    <row r="1197" spans="1:11" ht="12.75">
      <c r="A1197" s="307"/>
      <c r="B1197" s="308" t="s">
        <v>182</v>
      </c>
      <c r="C1197" s="309">
        <f>SUM(C1186:C1196)</f>
        <v>38580</v>
      </c>
      <c r="D1197" s="309">
        <f>SUM(D1186:D1196)</f>
        <v>38580</v>
      </c>
      <c r="F1197"/>
      <c r="G1197"/>
      <c r="H1197"/>
      <c r="I1197"/>
      <c r="J1197"/>
      <c r="K1197"/>
    </row>
    <row r="1198" spans="1:11" ht="12.75">
      <c r="A1198" s="43" t="s">
        <v>775</v>
      </c>
      <c r="K1198"/>
    </row>
    <row r="1200" ht="12.75">
      <c r="A1200" s="84" t="str">
        <f>+A100</f>
        <v>Ordenanza N° 5677/08</v>
      </c>
    </row>
    <row r="1201" spans="1:7" ht="12.75">
      <c r="A1201" s="500" t="s">
        <v>328</v>
      </c>
      <c r="B1201" s="500"/>
      <c r="C1201" s="500"/>
      <c r="D1201" s="500"/>
      <c r="E1201" s="14"/>
      <c r="F1201" s="14"/>
      <c r="G1201" s="14"/>
    </row>
    <row r="1202" spans="1:3" ht="12.75">
      <c r="A1202" s="28" t="s">
        <v>738</v>
      </c>
      <c r="B1202" s="500" t="s">
        <v>934</v>
      </c>
      <c r="C1202" s="500"/>
    </row>
    <row r="1203" spans="1:2" ht="12.75">
      <c r="A1203" s="28" t="s">
        <v>572</v>
      </c>
      <c r="B1203" s="14"/>
    </row>
    <row r="1205" spans="1:11" ht="12.75">
      <c r="A1205" s="310" t="s">
        <v>167</v>
      </c>
      <c r="B1205" s="310" t="s">
        <v>555</v>
      </c>
      <c r="C1205" s="310" t="s">
        <v>784</v>
      </c>
      <c r="D1205" s="516" t="s">
        <v>182</v>
      </c>
      <c r="E1205" s="45"/>
      <c r="G1205" s="46"/>
      <c r="I1205"/>
      <c r="J1205"/>
      <c r="K1205"/>
    </row>
    <row r="1206" spans="1:11" ht="12.75">
      <c r="A1206" s="310"/>
      <c r="B1206" s="310"/>
      <c r="C1206" s="310" t="s">
        <v>790</v>
      </c>
      <c r="D1206" s="516"/>
      <c r="E1206" s="45"/>
      <c r="G1206" s="47"/>
      <c r="I1206"/>
      <c r="J1206"/>
      <c r="K1206"/>
    </row>
    <row r="1207" spans="1:8" s="11" customFormat="1" ht="12.75">
      <c r="A1207" s="205" t="s">
        <v>554</v>
      </c>
      <c r="B1207" s="45"/>
      <c r="C1207" s="45"/>
      <c r="D1207" s="45"/>
      <c r="E1207" s="45"/>
      <c r="F1207" s="43"/>
      <c r="G1207" s="47"/>
      <c r="H1207" s="18"/>
    </row>
    <row r="1208" spans="1:11" ht="12.75">
      <c r="A1208" s="144" t="s">
        <v>210</v>
      </c>
      <c r="B1208" s="147" t="s">
        <v>211</v>
      </c>
      <c r="C1208" s="190">
        <v>102050</v>
      </c>
      <c r="D1208" s="309">
        <f aca="true" t="shared" si="48" ref="D1208:D1221">SUM(C1208:C1208)</f>
        <v>102050</v>
      </c>
      <c r="I1208"/>
      <c r="J1208"/>
      <c r="K1208"/>
    </row>
    <row r="1209" spans="1:11" ht="12.75">
      <c r="A1209" s="144" t="s">
        <v>212</v>
      </c>
      <c r="B1209" s="147" t="s">
        <v>213</v>
      </c>
      <c r="C1209" s="190">
        <v>11310</v>
      </c>
      <c r="D1209" s="309">
        <f t="shared" si="48"/>
        <v>11310</v>
      </c>
      <c r="I1209"/>
      <c r="J1209"/>
      <c r="K1209"/>
    </row>
    <row r="1210" spans="1:11" ht="12.75">
      <c r="A1210" s="144" t="s">
        <v>214</v>
      </c>
      <c r="B1210" s="147" t="s">
        <v>285</v>
      </c>
      <c r="C1210" s="190">
        <v>0</v>
      </c>
      <c r="D1210" s="309">
        <f t="shared" si="48"/>
        <v>0</v>
      </c>
      <c r="I1210"/>
      <c r="J1210"/>
      <c r="K1210"/>
    </row>
    <row r="1211" spans="1:11" ht="12.75">
      <c r="A1211" s="144" t="s">
        <v>216</v>
      </c>
      <c r="B1211" s="147" t="s">
        <v>215</v>
      </c>
      <c r="C1211" s="190">
        <v>0</v>
      </c>
      <c r="D1211" s="309">
        <f t="shared" si="48"/>
        <v>0</v>
      </c>
      <c r="I1211"/>
      <c r="J1211"/>
      <c r="K1211"/>
    </row>
    <row r="1212" spans="1:11" ht="12.75">
      <c r="A1212" s="144" t="s">
        <v>217</v>
      </c>
      <c r="B1212" s="147" t="s">
        <v>218</v>
      </c>
      <c r="C1212" s="190">
        <v>48630</v>
      </c>
      <c r="D1212" s="309">
        <f t="shared" si="48"/>
        <v>48630</v>
      </c>
      <c r="I1212"/>
      <c r="J1212"/>
      <c r="K1212"/>
    </row>
    <row r="1213" spans="1:11" ht="12.75">
      <c r="A1213" s="144" t="s">
        <v>219</v>
      </c>
      <c r="B1213" s="147" t="s">
        <v>286</v>
      </c>
      <c r="C1213" s="190">
        <v>0</v>
      </c>
      <c r="D1213" s="309">
        <f t="shared" si="48"/>
        <v>0</v>
      </c>
      <c r="I1213"/>
      <c r="J1213"/>
      <c r="K1213"/>
    </row>
    <row r="1214" spans="1:11" ht="12.75">
      <c r="A1214" s="144" t="s">
        <v>221</v>
      </c>
      <c r="B1214" s="147" t="s">
        <v>220</v>
      </c>
      <c r="C1214" s="190">
        <v>89900</v>
      </c>
      <c r="D1214" s="309">
        <f t="shared" si="48"/>
        <v>89900</v>
      </c>
      <c r="I1214"/>
      <c r="J1214"/>
      <c r="K1214"/>
    </row>
    <row r="1215" spans="1:11" ht="12.75">
      <c r="A1215" s="144" t="s">
        <v>223</v>
      </c>
      <c r="B1215" s="147" t="s">
        <v>222</v>
      </c>
      <c r="C1215" s="190">
        <v>4200</v>
      </c>
      <c r="D1215" s="309">
        <f t="shared" si="48"/>
        <v>4200</v>
      </c>
      <c r="I1215"/>
      <c r="J1215"/>
      <c r="K1215"/>
    </row>
    <row r="1216" spans="1:11" ht="12.75">
      <c r="A1216" s="144" t="s">
        <v>224</v>
      </c>
      <c r="B1216" s="147" t="s">
        <v>287</v>
      </c>
      <c r="C1216" s="190">
        <v>4290</v>
      </c>
      <c r="D1216" s="309">
        <f t="shared" si="48"/>
        <v>4290</v>
      </c>
      <c r="I1216"/>
      <c r="J1216"/>
      <c r="K1216"/>
    </row>
    <row r="1217" spans="1:11" ht="12.75">
      <c r="A1217" s="144" t="s">
        <v>225</v>
      </c>
      <c r="B1217" s="147" t="s">
        <v>289</v>
      </c>
      <c r="C1217" s="190">
        <v>16210</v>
      </c>
      <c r="D1217" s="309">
        <f t="shared" si="48"/>
        <v>16210</v>
      </c>
      <c r="I1217"/>
      <c r="J1217"/>
      <c r="K1217"/>
    </row>
    <row r="1218" spans="1:11" ht="12.75">
      <c r="A1218" s="144" t="s">
        <v>284</v>
      </c>
      <c r="B1218" s="147" t="s">
        <v>290</v>
      </c>
      <c r="C1218" s="190">
        <v>18820</v>
      </c>
      <c r="D1218" s="309">
        <f t="shared" si="48"/>
        <v>18820</v>
      </c>
      <c r="I1218"/>
      <c r="J1218"/>
      <c r="K1218"/>
    </row>
    <row r="1219" spans="1:11" ht="12.75">
      <c r="A1219" s="144" t="s">
        <v>288</v>
      </c>
      <c r="B1219" s="147" t="s">
        <v>291</v>
      </c>
      <c r="C1219" s="190">
        <v>10680</v>
      </c>
      <c r="D1219" s="309">
        <f t="shared" si="48"/>
        <v>10680</v>
      </c>
      <c r="I1219"/>
      <c r="J1219"/>
      <c r="K1219"/>
    </row>
    <row r="1220" spans="1:11" ht="12.75">
      <c r="A1220" s="144" t="s">
        <v>292</v>
      </c>
      <c r="B1220" s="147" t="s">
        <v>294</v>
      </c>
      <c r="C1220" s="190">
        <v>1690</v>
      </c>
      <c r="D1220" s="309">
        <f t="shared" si="48"/>
        <v>1690</v>
      </c>
      <c r="I1220"/>
      <c r="J1220"/>
      <c r="K1220"/>
    </row>
    <row r="1221" spans="1:11" ht="12.75">
      <c r="A1221" s="144" t="s">
        <v>293</v>
      </c>
      <c r="B1221" s="147" t="s">
        <v>295</v>
      </c>
      <c r="C1221" s="190"/>
      <c r="D1221" s="309">
        <f t="shared" si="48"/>
        <v>0</v>
      </c>
      <c r="I1221"/>
      <c r="J1221"/>
      <c r="K1221"/>
    </row>
    <row r="1222" spans="1:11" ht="12.75">
      <c r="A1222" s="307"/>
      <c r="B1222" s="308" t="s">
        <v>182</v>
      </c>
      <c r="C1222" s="309">
        <f>SUM(C1208:C1221)</f>
        <v>307780</v>
      </c>
      <c r="D1222" s="309">
        <f>SUM(D1208:D1221)</f>
        <v>307780</v>
      </c>
      <c r="E1222" s="48"/>
      <c r="G1222" s="46"/>
      <c r="I1222"/>
      <c r="J1222"/>
      <c r="K1222"/>
    </row>
    <row r="1223" spans="10:11" ht="12.75">
      <c r="J1223"/>
      <c r="K1223"/>
    </row>
    <row r="1224" ht="12.75">
      <c r="A1224" s="43" t="str">
        <f>+A1200</f>
        <v>Ordenanza N° 5677/08</v>
      </c>
    </row>
    <row r="1225" spans="1:7" ht="12.75">
      <c r="A1225" s="500" t="s">
        <v>328</v>
      </c>
      <c r="B1225" s="500"/>
      <c r="C1225" s="500"/>
      <c r="D1225" s="500"/>
      <c r="E1225" s="14"/>
      <c r="F1225" s="14"/>
      <c r="G1225" s="14"/>
    </row>
    <row r="1226" spans="1:3" ht="12.75">
      <c r="A1226" s="28" t="str">
        <f>+A1202</f>
        <v>Juris.:</v>
      </c>
      <c r="B1226" s="500" t="s">
        <v>934</v>
      </c>
      <c r="C1226" s="500"/>
    </row>
    <row r="1227" spans="1:4" ht="12.75">
      <c r="A1227" s="500" t="s">
        <v>572</v>
      </c>
      <c r="B1227" s="500"/>
      <c r="C1227" s="500"/>
      <c r="D1227" s="500"/>
    </row>
    <row r="1229" spans="1:11" ht="12.75">
      <c r="A1229" s="310" t="s">
        <v>167</v>
      </c>
      <c r="B1229" s="310" t="s">
        <v>560</v>
      </c>
      <c r="C1229" s="310" t="s">
        <v>784</v>
      </c>
      <c r="D1229" s="516" t="s">
        <v>182</v>
      </c>
      <c r="E1229" s="45"/>
      <c r="G1229" s="46"/>
      <c r="I1229"/>
      <c r="J1229"/>
      <c r="K1229"/>
    </row>
    <row r="1230" spans="1:11" ht="12.75">
      <c r="A1230" s="310"/>
      <c r="B1230" s="310"/>
      <c r="C1230" s="310" t="s">
        <v>790</v>
      </c>
      <c r="D1230" s="516"/>
      <c r="E1230" s="45"/>
      <c r="G1230" s="47"/>
      <c r="I1230"/>
      <c r="J1230"/>
      <c r="K1230"/>
    </row>
    <row r="1231" spans="1:8" s="11" customFormat="1" ht="12.75">
      <c r="A1231" s="45" t="s">
        <v>559</v>
      </c>
      <c r="B1231" s="45"/>
      <c r="C1231" s="45"/>
      <c r="D1231" s="45"/>
      <c r="E1231" s="45"/>
      <c r="F1231" s="43"/>
      <c r="G1231" s="47"/>
      <c r="H1231" s="18"/>
    </row>
    <row r="1232" spans="1:11" ht="12.75">
      <c r="A1232" s="142">
        <v>1</v>
      </c>
      <c r="B1232" s="147" t="s">
        <v>399</v>
      </c>
      <c r="C1232" s="190">
        <v>2450</v>
      </c>
      <c r="D1232" s="309">
        <f aca="true" t="shared" si="49" ref="D1232:D1250">SUM(C1232:C1232)</f>
        <v>2450</v>
      </c>
      <c r="I1232"/>
      <c r="J1232"/>
      <c r="K1232"/>
    </row>
    <row r="1233" spans="1:11" ht="12.75">
      <c r="A1233" s="142">
        <v>2</v>
      </c>
      <c r="B1233" s="147" t="s">
        <v>400</v>
      </c>
      <c r="C1233" s="190"/>
      <c r="D1233" s="309">
        <f t="shared" si="49"/>
        <v>0</v>
      </c>
      <c r="I1233"/>
      <c r="J1233"/>
      <c r="K1233"/>
    </row>
    <row r="1234" spans="1:11" ht="12.75">
      <c r="A1234" s="142">
        <v>3</v>
      </c>
      <c r="B1234" s="147" t="s">
        <v>401</v>
      </c>
      <c r="C1234" s="190"/>
      <c r="D1234" s="309">
        <f t="shared" si="49"/>
        <v>0</v>
      </c>
      <c r="I1234"/>
      <c r="J1234"/>
      <c r="K1234"/>
    </row>
    <row r="1235" spans="1:11" ht="12.75">
      <c r="A1235" s="142">
        <v>4</v>
      </c>
      <c r="B1235" s="147" t="s">
        <v>402</v>
      </c>
      <c r="C1235" s="190"/>
      <c r="D1235" s="309">
        <f t="shared" si="49"/>
        <v>0</v>
      </c>
      <c r="I1235"/>
      <c r="J1235"/>
      <c r="K1235"/>
    </row>
    <row r="1236" spans="1:11" ht="12.75">
      <c r="A1236" s="142">
        <v>5</v>
      </c>
      <c r="B1236" s="147" t="s">
        <v>403</v>
      </c>
      <c r="C1236" s="190">
        <v>2050</v>
      </c>
      <c r="D1236" s="309">
        <f t="shared" si="49"/>
        <v>2050</v>
      </c>
      <c r="I1236"/>
      <c r="J1236"/>
      <c r="K1236"/>
    </row>
    <row r="1237" spans="1:11" ht="12.75">
      <c r="A1237" s="142">
        <v>6</v>
      </c>
      <c r="B1237" s="147" t="s">
        <v>404</v>
      </c>
      <c r="C1237" s="190"/>
      <c r="D1237" s="309">
        <f t="shared" si="49"/>
        <v>0</v>
      </c>
      <c r="I1237"/>
      <c r="J1237"/>
      <c r="K1237"/>
    </row>
    <row r="1238" spans="1:11" ht="12.75">
      <c r="A1238" s="142">
        <v>7</v>
      </c>
      <c r="B1238" s="147" t="s">
        <v>405</v>
      </c>
      <c r="C1238" s="190"/>
      <c r="D1238" s="309">
        <f t="shared" si="49"/>
        <v>0</v>
      </c>
      <c r="I1238"/>
      <c r="J1238"/>
      <c r="K1238"/>
    </row>
    <row r="1239" spans="1:11" ht="12.75">
      <c r="A1239" s="142">
        <v>8</v>
      </c>
      <c r="B1239" s="147" t="s">
        <v>406</v>
      </c>
      <c r="C1239" s="190"/>
      <c r="D1239" s="309">
        <f t="shared" si="49"/>
        <v>0</v>
      </c>
      <c r="I1239"/>
      <c r="J1239"/>
      <c r="K1239"/>
    </row>
    <row r="1240" spans="1:11" ht="12.75">
      <c r="A1240" s="142">
        <v>9</v>
      </c>
      <c r="B1240" s="147" t="s">
        <v>407</v>
      </c>
      <c r="C1240" s="190">
        <v>970</v>
      </c>
      <c r="D1240" s="309">
        <f t="shared" si="49"/>
        <v>970</v>
      </c>
      <c r="I1240"/>
      <c r="J1240"/>
      <c r="K1240"/>
    </row>
    <row r="1241" spans="1:11" ht="12.75">
      <c r="A1241" s="142">
        <v>10</v>
      </c>
      <c r="B1241" s="147" t="s">
        <v>408</v>
      </c>
      <c r="C1241" s="190"/>
      <c r="D1241" s="309">
        <f t="shared" si="49"/>
        <v>0</v>
      </c>
      <c r="I1241"/>
      <c r="J1241"/>
      <c r="K1241"/>
    </row>
    <row r="1242" spans="1:11" ht="12.75">
      <c r="A1242" s="142">
        <v>11</v>
      </c>
      <c r="B1242" s="147" t="s">
        <v>409</v>
      </c>
      <c r="C1242" s="190">
        <v>15000</v>
      </c>
      <c r="D1242" s="309">
        <f t="shared" si="49"/>
        <v>15000</v>
      </c>
      <c r="I1242"/>
      <c r="J1242"/>
      <c r="K1242"/>
    </row>
    <row r="1243" spans="1:11" ht="12.75">
      <c r="A1243" s="142">
        <v>12</v>
      </c>
      <c r="B1243" s="147" t="s">
        <v>410</v>
      </c>
      <c r="C1243" s="190">
        <v>730</v>
      </c>
      <c r="D1243" s="309">
        <f t="shared" si="49"/>
        <v>730</v>
      </c>
      <c r="I1243"/>
      <c r="J1243"/>
      <c r="K1243"/>
    </row>
    <row r="1244" spans="1:11" ht="12.75">
      <c r="A1244" s="142">
        <v>13</v>
      </c>
      <c r="B1244" s="147" t="s">
        <v>411</v>
      </c>
      <c r="C1244" s="190"/>
      <c r="D1244" s="309">
        <f t="shared" si="49"/>
        <v>0</v>
      </c>
      <c r="I1244"/>
      <c r="J1244"/>
      <c r="K1244"/>
    </row>
    <row r="1245" spans="1:11" ht="12.75">
      <c r="A1245" s="142">
        <v>14</v>
      </c>
      <c r="B1245" s="147" t="s">
        <v>412</v>
      </c>
      <c r="C1245" s="190"/>
      <c r="D1245" s="309">
        <f t="shared" si="49"/>
        <v>0</v>
      </c>
      <c r="I1245"/>
      <c r="J1245"/>
      <c r="K1245"/>
    </row>
    <row r="1246" spans="1:11" ht="12.75">
      <c r="A1246" s="142">
        <v>15</v>
      </c>
      <c r="B1246" s="147" t="s">
        <v>413</v>
      </c>
      <c r="C1246" s="190">
        <v>1970</v>
      </c>
      <c r="D1246" s="309">
        <f t="shared" si="49"/>
        <v>1970</v>
      </c>
      <c r="I1246"/>
      <c r="J1246"/>
      <c r="K1246"/>
    </row>
    <row r="1247" spans="1:11" ht="12.75">
      <c r="A1247" s="142">
        <v>16</v>
      </c>
      <c r="B1247" s="147" t="s">
        <v>414</v>
      </c>
      <c r="C1247" s="190"/>
      <c r="D1247" s="309">
        <f t="shared" si="49"/>
        <v>0</v>
      </c>
      <c r="I1247"/>
      <c r="J1247"/>
      <c r="K1247"/>
    </row>
    <row r="1248" spans="1:11" ht="12.75">
      <c r="A1248" s="142">
        <v>17</v>
      </c>
      <c r="B1248" s="147" t="s">
        <v>415</v>
      </c>
      <c r="C1248" s="190"/>
      <c r="D1248" s="309">
        <f t="shared" si="49"/>
        <v>0</v>
      </c>
      <c r="I1248"/>
      <c r="J1248"/>
      <c r="K1248"/>
    </row>
    <row r="1249" spans="1:11" ht="12.75">
      <c r="A1249" s="142">
        <v>18</v>
      </c>
      <c r="B1249" s="147" t="s">
        <v>416</v>
      </c>
      <c r="C1249" s="190"/>
      <c r="D1249" s="309">
        <f t="shared" si="49"/>
        <v>0</v>
      </c>
      <c r="I1249"/>
      <c r="J1249"/>
      <c r="K1249"/>
    </row>
    <row r="1250" spans="1:11" ht="12.75">
      <c r="A1250" s="142">
        <v>19</v>
      </c>
      <c r="B1250" s="147" t="s">
        <v>417</v>
      </c>
      <c r="C1250" s="190"/>
      <c r="D1250" s="309">
        <f t="shared" si="49"/>
        <v>0</v>
      </c>
      <c r="I1250"/>
      <c r="J1250"/>
      <c r="K1250"/>
    </row>
    <row r="1251" spans="1:11" ht="12.75">
      <c r="A1251" s="307"/>
      <c r="B1251" s="308" t="s">
        <v>182</v>
      </c>
      <c r="C1251" s="309">
        <f>SUM(C1232:C1250)</f>
        <v>23170</v>
      </c>
      <c r="D1251" s="309">
        <f>SUM(D1232:D1250)</f>
        <v>23170</v>
      </c>
      <c r="E1251" s="48"/>
      <c r="G1251" s="46"/>
      <c r="I1251"/>
      <c r="J1251"/>
      <c r="K1251"/>
    </row>
    <row r="1252" spans="9:11" ht="12.75">
      <c r="I1252"/>
      <c r="J1252"/>
      <c r="K1252"/>
    </row>
    <row r="1253" spans="1:11" ht="12.75">
      <c r="A1253" s="310" t="s">
        <v>167</v>
      </c>
      <c r="B1253" s="310" t="s">
        <v>549</v>
      </c>
      <c r="C1253" s="310" t="s">
        <v>784</v>
      </c>
      <c r="D1253" s="516" t="s">
        <v>182</v>
      </c>
      <c r="E1253" s="45"/>
      <c r="G1253" s="46"/>
      <c r="I1253"/>
      <c r="J1253"/>
      <c r="K1253"/>
    </row>
    <row r="1254" spans="1:11" ht="12.75">
      <c r="A1254" s="310"/>
      <c r="B1254" s="310"/>
      <c r="C1254" s="310" t="s">
        <v>790</v>
      </c>
      <c r="D1254" s="516"/>
      <c r="E1254" s="45"/>
      <c r="G1254" s="47"/>
      <c r="I1254"/>
      <c r="J1254"/>
      <c r="K1254"/>
    </row>
    <row r="1255" spans="1:11" ht="12.75">
      <c r="A1255" s="45" t="s">
        <v>561</v>
      </c>
      <c r="I1255"/>
      <c r="J1255"/>
      <c r="K1255"/>
    </row>
    <row r="1256" spans="1:11" ht="12.75">
      <c r="A1256" s="142">
        <v>1</v>
      </c>
      <c r="B1256" s="147" t="s">
        <v>418</v>
      </c>
      <c r="C1256" s="190"/>
      <c r="D1256" s="309">
        <f aca="true" t="shared" si="50" ref="D1256:D1277">SUM(C1256:C1256)</f>
        <v>0</v>
      </c>
      <c r="I1256"/>
      <c r="J1256"/>
      <c r="K1256"/>
    </row>
    <row r="1257" spans="1:11" ht="12.75">
      <c r="A1257" s="142">
        <v>2</v>
      </c>
      <c r="B1257" s="147" t="s">
        <v>419</v>
      </c>
      <c r="C1257" s="190"/>
      <c r="D1257" s="309">
        <f t="shared" si="50"/>
        <v>0</v>
      </c>
      <c r="I1257"/>
      <c r="J1257"/>
      <c r="K1257"/>
    </row>
    <row r="1258" spans="1:11" ht="12.75">
      <c r="A1258" s="142">
        <v>3</v>
      </c>
      <c r="B1258" s="147" t="s">
        <v>420</v>
      </c>
      <c r="C1258" s="190"/>
      <c r="D1258" s="309">
        <f t="shared" si="50"/>
        <v>0</v>
      </c>
      <c r="I1258"/>
      <c r="J1258"/>
      <c r="K1258"/>
    </row>
    <row r="1259" spans="1:11" ht="12.75">
      <c r="A1259" s="142">
        <v>4</v>
      </c>
      <c r="B1259" s="147" t="s">
        <v>421</v>
      </c>
      <c r="C1259" s="190"/>
      <c r="D1259" s="309">
        <f t="shared" si="50"/>
        <v>0</v>
      </c>
      <c r="I1259"/>
      <c r="J1259"/>
      <c r="K1259"/>
    </row>
    <row r="1260" spans="1:11" ht="12.75">
      <c r="A1260" s="142">
        <v>5</v>
      </c>
      <c r="B1260" s="147" t="s">
        <v>422</v>
      </c>
      <c r="C1260" s="190"/>
      <c r="D1260" s="309">
        <f t="shared" si="50"/>
        <v>0</v>
      </c>
      <c r="I1260"/>
      <c r="J1260"/>
      <c r="K1260"/>
    </row>
    <row r="1261" spans="1:11" ht="12.75">
      <c r="A1261" s="142">
        <v>6</v>
      </c>
      <c r="B1261" s="147" t="s">
        <v>423</v>
      </c>
      <c r="C1261" s="190"/>
      <c r="D1261" s="309">
        <f t="shared" si="50"/>
        <v>0</v>
      </c>
      <c r="I1261"/>
      <c r="J1261"/>
      <c r="K1261"/>
    </row>
    <row r="1262" spans="1:11" ht="12.75">
      <c r="A1262" s="142">
        <v>7</v>
      </c>
      <c r="B1262" s="147" t="s">
        <v>424</v>
      </c>
      <c r="C1262" s="190"/>
      <c r="D1262" s="309">
        <f t="shared" si="50"/>
        <v>0</v>
      </c>
      <c r="I1262"/>
      <c r="J1262"/>
      <c r="K1262"/>
    </row>
    <row r="1263" spans="1:11" ht="12.75">
      <c r="A1263" s="142">
        <v>8</v>
      </c>
      <c r="B1263" s="147" t="s">
        <v>425</v>
      </c>
      <c r="C1263" s="190">
        <v>2470</v>
      </c>
      <c r="D1263" s="309">
        <f t="shared" si="50"/>
        <v>2470</v>
      </c>
      <c r="I1263"/>
      <c r="J1263"/>
      <c r="K1263"/>
    </row>
    <row r="1264" spans="1:11" ht="12.75">
      <c r="A1264" s="142">
        <v>9</v>
      </c>
      <c r="B1264" s="147" t="s">
        <v>426</v>
      </c>
      <c r="C1264" s="190">
        <v>7000</v>
      </c>
      <c r="D1264" s="309">
        <f t="shared" si="50"/>
        <v>7000</v>
      </c>
      <c r="I1264"/>
      <c r="J1264"/>
      <c r="K1264"/>
    </row>
    <row r="1265" spans="1:11" ht="12.75">
      <c r="A1265" s="142">
        <v>10</v>
      </c>
      <c r="B1265" s="147" t="s">
        <v>427</v>
      </c>
      <c r="C1265" s="190">
        <v>4770</v>
      </c>
      <c r="D1265" s="309">
        <f t="shared" si="50"/>
        <v>4770</v>
      </c>
      <c r="I1265"/>
      <c r="J1265"/>
      <c r="K1265"/>
    </row>
    <row r="1266" spans="1:11" ht="12.75">
      <c r="A1266" s="142">
        <v>11</v>
      </c>
      <c r="B1266" s="147" t="s">
        <v>428</v>
      </c>
      <c r="C1266" s="190"/>
      <c r="D1266" s="309">
        <f t="shared" si="50"/>
        <v>0</v>
      </c>
      <c r="I1266"/>
      <c r="J1266"/>
      <c r="K1266"/>
    </row>
    <row r="1267" spans="1:11" ht="12.75">
      <c r="A1267" s="142">
        <v>12</v>
      </c>
      <c r="B1267" s="147" t="s">
        <v>429</v>
      </c>
      <c r="C1267" s="190"/>
      <c r="D1267" s="309">
        <f t="shared" si="50"/>
        <v>0</v>
      </c>
      <c r="I1267"/>
      <c r="J1267"/>
      <c r="K1267"/>
    </row>
    <row r="1268" spans="1:11" ht="12.75">
      <c r="A1268" s="142">
        <v>13</v>
      </c>
      <c r="B1268" s="147" t="s">
        <v>430</v>
      </c>
      <c r="C1268" s="190"/>
      <c r="D1268" s="309">
        <f t="shared" si="50"/>
        <v>0</v>
      </c>
      <c r="I1268"/>
      <c r="J1268"/>
      <c r="K1268"/>
    </row>
    <row r="1269" spans="1:11" ht="12.75">
      <c r="A1269" s="142">
        <v>14</v>
      </c>
      <c r="B1269" s="147" t="s">
        <v>431</v>
      </c>
      <c r="C1269" s="190"/>
      <c r="D1269" s="309">
        <f t="shared" si="50"/>
        <v>0</v>
      </c>
      <c r="I1269"/>
      <c r="J1269"/>
      <c r="K1269"/>
    </row>
    <row r="1270" spans="1:11" ht="12.75">
      <c r="A1270" s="142">
        <v>15</v>
      </c>
      <c r="B1270" s="147" t="s">
        <v>432</v>
      </c>
      <c r="C1270" s="190"/>
      <c r="D1270" s="309">
        <f t="shared" si="50"/>
        <v>0</v>
      </c>
      <c r="I1270"/>
      <c r="J1270"/>
      <c r="K1270"/>
    </row>
    <row r="1271" spans="1:11" ht="12.75">
      <c r="A1271" s="142">
        <v>16</v>
      </c>
      <c r="B1271" s="147" t="s">
        <v>433</v>
      </c>
      <c r="C1271" s="190"/>
      <c r="D1271" s="309">
        <f t="shared" si="50"/>
        <v>0</v>
      </c>
      <c r="I1271"/>
      <c r="J1271"/>
      <c r="K1271"/>
    </row>
    <row r="1272" spans="1:11" ht="12.75">
      <c r="A1272" s="142">
        <v>17</v>
      </c>
      <c r="B1272" s="147" t="s">
        <v>434</v>
      </c>
      <c r="C1272" s="190"/>
      <c r="D1272" s="309">
        <f t="shared" si="50"/>
        <v>0</v>
      </c>
      <c r="I1272"/>
      <c r="J1272"/>
      <c r="K1272"/>
    </row>
    <row r="1273" spans="1:11" ht="12.75">
      <c r="A1273" s="142">
        <v>18</v>
      </c>
      <c r="B1273" s="147" t="s">
        <v>435</v>
      </c>
      <c r="C1273" s="190"/>
      <c r="D1273" s="309">
        <f t="shared" si="50"/>
        <v>0</v>
      </c>
      <c r="I1273"/>
      <c r="J1273"/>
      <c r="K1273"/>
    </row>
    <row r="1274" spans="1:11" ht="12.75">
      <c r="A1274" s="142">
        <v>19</v>
      </c>
      <c r="B1274" s="147" t="s">
        <v>436</v>
      </c>
      <c r="C1274" s="190"/>
      <c r="D1274" s="309">
        <f t="shared" si="50"/>
        <v>0</v>
      </c>
      <c r="I1274"/>
      <c r="J1274"/>
      <c r="K1274"/>
    </row>
    <row r="1275" spans="1:11" ht="12.75">
      <c r="A1275" s="142">
        <v>20</v>
      </c>
      <c r="B1275" s="147" t="s">
        <v>437</v>
      </c>
      <c r="C1275" s="190">
        <v>17660</v>
      </c>
      <c r="D1275" s="309">
        <f t="shared" si="50"/>
        <v>17660</v>
      </c>
      <c r="I1275"/>
      <c r="J1275"/>
      <c r="K1275"/>
    </row>
    <row r="1276" spans="1:11" ht="12.75">
      <c r="A1276" s="142">
        <v>21</v>
      </c>
      <c r="B1276" s="147" t="s">
        <v>438</v>
      </c>
      <c r="C1276" s="190">
        <v>2000</v>
      </c>
      <c r="D1276" s="309">
        <f t="shared" si="50"/>
        <v>2000</v>
      </c>
      <c r="I1276"/>
      <c r="J1276"/>
      <c r="K1276"/>
    </row>
    <row r="1277" spans="1:11" ht="12.75">
      <c r="A1277" s="142" t="s">
        <v>801</v>
      </c>
      <c r="B1277" s="147" t="s">
        <v>811</v>
      </c>
      <c r="C1277" s="190">
        <v>23520</v>
      </c>
      <c r="D1277" s="309">
        <f t="shared" si="50"/>
        <v>23520</v>
      </c>
      <c r="I1277"/>
      <c r="J1277"/>
      <c r="K1277"/>
    </row>
    <row r="1278" spans="1:11" ht="12.75">
      <c r="A1278" s="307"/>
      <c r="B1278" s="308" t="s">
        <v>182</v>
      </c>
      <c r="C1278" s="309">
        <f>SUM(C1256:C1277)</f>
        <v>57420</v>
      </c>
      <c r="D1278" s="309">
        <f>SUM(D1256:D1277)</f>
        <v>57420</v>
      </c>
      <c r="E1278" s="48"/>
      <c r="G1278" s="46"/>
      <c r="I1278"/>
      <c r="J1278"/>
      <c r="K1278"/>
    </row>
    <row r="1280" ht="12.75">
      <c r="A1280" s="84" t="str">
        <f>+A1224</f>
        <v>Ordenanza N° 5677/08</v>
      </c>
    </row>
    <row r="1281" spans="1:7" ht="12.75">
      <c r="A1281" s="500" t="s">
        <v>328</v>
      </c>
      <c r="B1281" s="500"/>
      <c r="C1281" s="500"/>
      <c r="D1281" s="500"/>
      <c r="E1281" s="14"/>
      <c r="F1281" s="14"/>
      <c r="G1281" s="14"/>
    </row>
    <row r="1282" spans="1:3" ht="12.75">
      <c r="A1282" s="88" t="str">
        <f>+A1226</f>
        <v>Juris.:</v>
      </c>
      <c r="B1282" s="500" t="s">
        <v>934</v>
      </c>
      <c r="C1282" s="500"/>
    </row>
    <row r="1283" spans="1:4" ht="12.75">
      <c r="A1283" s="500" t="s">
        <v>572</v>
      </c>
      <c r="B1283" s="500"/>
      <c r="C1283" s="500"/>
      <c r="D1283" s="500"/>
    </row>
    <row r="1285" spans="1:11" ht="12.75">
      <c r="A1285" s="310" t="s">
        <v>167</v>
      </c>
      <c r="B1285" s="310" t="s">
        <v>576</v>
      </c>
      <c r="C1285" s="310" t="s">
        <v>784</v>
      </c>
      <c r="D1285" s="516" t="s">
        <v>182</v>
      </c>
      <c r="E1285" s="45"/>
      <c r="G1285" s="46"/>
      <c r="I1285"/>
      <c r="J1285"/>
      <c r="K1285"/>
    </row>
    <row r="1286" spans="1:11" ht="12.75">
      <c r="A1286" s="310"/>
      <c r="B1286" s="310"/>
      <c r="C1286" s="310" t="s">
        <v>790</v>
      </c>
      <c r="D1286" s="516"/>
      <c r="E1286" s="45"/>
      <c r="G1286" s="47"/>
      <c r="I1286"/>
      <c r="J1286"/>
      <c r="K1286"/>
    </row>
    <row r="1287" spans="1:11" ht="12.75">
      <c r="A1287" s="45" t="s">
        <v>562</v>
      </c>
      <c r="I1287"/>
      <c r="J1287"/>
      <c r="K1287"/>
    </row>
    <row r="1288" spans="1:11" ht="12.75">
      <c r="A1288" s="209">
        <v>1</v>
      </c>
      <c r="B1288" s="210" t="s">
        <v>439</v>
      </c>
      <c r="C1288" s="211"/>
      <c r="D1288" s="309">
        <f aca="true" t="shared" si="51" ref="D1288:D1298">SUM(C1288:C1288)</f>
        <v>0</v>
      </c>
      <c r="I1288"/>
      <c r="J1288"/>
      <c r="K1288"/>
    </row>
    <row r="1289" spans="1:11" ht="12.75">
      <c r="A1289" s="212">
        <v>2</v>
      </c>
      <c r="B1289" s="41" t="s">
        <v>440</v>
      </c>
      <c r="C1289" s="213"/>
      <c r="D1289" s="309">
        <f t="shared" si="51"/>
        <v>0</v>
      </c>
      <c r="I1289"/>
      <c r="J1289"/>
      <c r="K1289"/>
    </row>
    <row r="1290" spans="1:11" ht="12.75">
      <c r="A1290" s="212">
        <v>3</v>
      </c>
      <c r="B1290" s="41" t="s">
        <v>441</v>
      </c>
      <c r="C1290" s="213"/>
      <c r="D1290" s="309">
        <f t="shared" si="51"/>
        <v>0</v>
      </c>
      <c r="I1290"/>
      <c r="J1290"/>
      <c r="K1290"/>
    </row>
    <row r="1291" spans="1:11" ht="12.75">
      <c r="A1291" s="212">
        <v>4</v>
      </c>
      <c r="B1291" s="41" t="s">
        <v>442</v>
      </c>
      <c r="C1291" s="213">
        <v>2000</v>
      </c>
      <c r="D1291" s="309">
        <f t="shared" si="51"/>
        <v>2000</v>
      </c>
      <c r="I1291"/>
      <c r="J1291"/>
      <c r="K1291"/>
    </row>
    <row r="1292" spans="1:11" ht="12.75">
      <c r="A1292" s="212">
        <v>5</v>
      </c>
      <c r="B1292" s="41" t="s">
        <v>443</v>
      </c>
      <c r="C1292" s="213"/>
      <c r="D1292" s="309">
        <f t="shared" si="51"/>
        <v>0</v>
      </c>
      <c r="I1292"/>
      <c r="J1292"/>
      <c r="K1292"/>
    </row>
    <row r="1293" spans="1:11" ht="12.75">
      <c r="A1293" s="212">
        <v>6</v>
      </c>
      <c r="B1293" s="41" t="s">
        <v>444</v>
      </c>
      <c r="C1293" s="213"/>
      <c r="D1293" s="309">
        <f t="shared" si="51"/>
        <v>0</v>
      </c>
      <c r="I1293"/>
      <c r="J1293"/>
      <c r="K1293"/>
    </row>
    <row r="1294" spans="1:11" ht="12.75">
      <c r="A1294" s="212">
        <v>7</v>
      </c>
      <c r="B1294" s="41" t="s">
        <v>452</v>
      </c>
      <c r="C1294" s="213"/>
      <c r="D1294" s="309">
        <f t="shared" si="51"/>
        <v>0</v>
      </c>
      <c r="I1294"/>
      <c r="J1294"/>
      <c r="K1294"/>
    </row>
    <row r="1295" spans="1:11" ht="12.75">
      <c r="A1295" s="212">
        <v>8</v>
      </c>
      <c r="B1295" s="41" t="s">
        <v>453</v>
      </c>
      <c r="C1295" s="213"/>
      <c r="D1295" s="309">
        <f t="shared" si="51"/>
        <v>0</v>
      </c>
      <c r="I1295"/>
      <c r="J1295"/>
      <c r="K1295"/>
    </row>
    <row r="1296" spans="1:11" ht="12.75">
      <c r="A1296" s="212">
        <v>9</v>
      </c>
      <c r="B1296" s="41" t="s">
        <v>456</v>
      </c>
      <c r="C1296" s="213"/>
      <c r="D1296" s="309">
        <f t="shared" si="51"/>
        <v>0</v>
      </c>
      <c r="I1296"/>
      <c r="J1296"/>
      <c r="K1296"/>
    </row>
    <row r="1297" spans="1:11" ht="12.75">
      <c r="A1297" s="212">
        <v>10</v>
      </c>
      <c r="B1297" s="41" t="s">
        <v>454</v>
      </c>
      <c r="C1297" s="213">
        <v>8140</v>
      </c>
      <c r="D1297" s="309">
        <f t="shared" si="51"/>
        <v>8140</v>
      </c>
      <c r="I1297"/>
      <c r="J1297"/>
      <c r="K1297"/>
    </row>
    <row r="1298" spans="1:11" ht="12.75">
      <c r="A1298" s="142" t="s">
        <v>470</v>
      </c>
      <c r="B1298" s="147" t="s">
        <v>297</v>
      </c>
      <c r="C1298" s="214"/>
      <c r="D1298" s="309">
        <f t="shared" si="51"/>
        <v>0</v>
      </c>
      <c r="I1298"/>
      <c r="J1298"/>
      <c r="K1298"/>
    </row>
    <row r="1299" spans="1:11" ht="12.75">
      <c r="A1299" s="307"/>
      <c r="B1299" s="308" t="s">
        <v>182</v>
      </c>
      <c r="C1299" s="309">
        <f>SUM(C1288:C1298)</f>
        <v>10140</v>
      </c>
      <c r="D1299" s="309">
        <f>SUM(D1288:D1298)</f>
        <v>10140</v>
      </c>
      <c r="E1299" s="48"/>
      <c r="G1299" s="46"/>
      <c r="I1299"/>
      <c r="J1299"/>
      <c r="K1299"/>
    </row>
  </sheetData>
  <sheetProtection/>
  <mergeCells count="112">
    <mergeCell ref="B1180:C1180"/>
    <mergeCell ref="A1283:D1283"/>
    <mergeCell ref="B1004:D1004"/>
    <mergeCell ref="A1005:D1005"/>
    <mergeCell ref="D1285:D1286"/>
    <mergeCell ref="D1127:D1128"/>
    <mergeCell ref="D1151:D1152"/>
    <mergeCell ref="D1183:D1184"/>
    <mergeCell ref="D1205:D1206"/>
    <mergeCell ref="A1225:D1225"/>
    <mergeCell ref="A1201:D1201"/>
    <mergeCell ref="A1179:D1179"/>
    <mergeCell ref="B839:D839"/>
    <mergeCell ref="A840:D840"/>
    <mergeCell ref="D962:D963"/>
    <mergeCell ref="A902:D902"/>
    <mergeCell ref="A958:D958"/>
    <mergeCell ref="D1229:D1230"/>
    <mergeCell ref="D1103:D1104"/>
    <mergeCell ref="A1080:D1080"/>
    <mergeCell ref="B903:D903"/>
    <mergeCell ref="A904:D904"/>
    <mergeCell ref="D721:D722"/>
    <mergeCell ref="D743:D744"/>
    <mergeCell ref="B718:D718"/>
    <mergeCell ref="D810:D811"/>
    <mergeCell ref="D882:D883"/>
    <mergeCell ref="D906:D907"/>
    <mergeCell ref="D842:D843"/>
    <mergeCell ref="D863:D864"/>
    <mergeCell ref="A859:D859"/>
    <mergeCell ref="A838:D838"/>
    <mergeCell ref="D636:D637"/>
    <mergeCell ref="A590:D590"/>
    <mergeCell ref="A717:D717"/>
    <mergeCell ref="D786:D787"/>
    <mergeCell ref="B614:D614"/>
    <mergeCell ref="B658:D658"/>
    <mergeCell ref="A739:D739"/>
    <mergeCell ref="A657:D657"/>
    <mergeCell ref="D661:D662"/>
    <mergeCell ref="D685:D686"/>
    <mergeCell ref="D347:D348"/>
    <mergeCell ref="A343:D343"/>
    <mergeCell ref="A287:D287"/>
    <mergeCell ref="D534:D535"/>
    <mergeCell ref="D558:D559"/>
    <mergeCell ref="A782:D782"/>
    <mergeCell ref="D762:D763"/>
    <mergeCell ref="D595:D596"/>
    <mergeCell ref="A613:D613"/>
    <mergeCell ref="D617:D618"/>
    <mergeCell ref="A2:D2"/>
    <mergeCell ref="A243:D243"/>
    <mergeCell ref="A166:F166"/>
    <mergeCell ref="A222:F222"/>
    <mergeCell ref="D145:D146"/>
    <mergeCell ref="E170:E171"/>
    <mergeCell ref="D74:D75"/>
    <mergeCell ref="D25:D26"/>
    <mergeCell ref="D6:D7"/>
    <mergeCell ref="E226:E227"/>
    <mergeCell ref="D509:D510"/>
    <mergeCell ref="D247:D248"/>
    <mergeCell ref="A1123:D1123"/>
    <mergeCell ref="A979:D979"/>
    <mergeCell ref="D983:D984"/>
    <mergeCell ref="D1007:D1008"/>
    <mergeCell ref="D1031:D1032"/>
    <mergeCell ref="D1063:D1064"/>
    <mergeCell ref="D1084:D1085"/>
    <mergeCell ref="A486:D486"/>
    <mergeCell ref="A46:D46"/>
    <mergeCell ref="A101:D101"/>
    <mergeCell ref="D126:D127"/>
    <mergeCell ref="D105:D106"/>
    <mergeCell ref="D50:D51"/>
    <mergeCell ref="D436:D437"/>
    <mergeCell ref="A364:D364"/>
    <mergeCell ref="D266:D267"/>
    <mergeCell ref="D291:D292"/>
    <mergeCell ref="D315:D316"/>
    <mergeCell ref="E194:E195"/>
    <mergeCell ref="A122:F122"/>
    <mergeCell ref="A408:D408"/>
    <mergeCell ref="A530:D530"/>
    <mergeCell ref="A464:D464"/>
    <mergeCell ref="D368:D369"/>
    <mergeCell ref="D387:D388"/>
    <mergeCell ref="D412:D413"/>
    <mergeCell ref="D469:D470"/>
    <mergeCell ref="D490:D491"/>
    <mergeCell ref="A1227:D1227"/>
    <mergeCell ref="A1281:D1281"/>
    <mergeCell ref="B860:D860"/>
    <mergeCell ref="A861:D861"/>
    <mergeCell ref="B959:D959"/>
    <mergeCell ref="A960:D960"/>
    <mergeCell ref="A1003:E1003"/>
    <mergeCell ref="A1059:E1059"/>
    <mergeCell ref="B1081:D1081"/>
    <mergeCell ref="D930:D931"/>
    <mergeCell ref="A1125:D1125"/>
    <mergeCell ref="B1060:D1060"/>
    <mergeCell ref="A1061:D1061"/>
    <mergeCell ref="A1082:D1082"/>
    <mergeCell ref="B1124:C1124"/>
    <mergeCell ref="B1282:C1282"/>
    <mergeCell ref="D1253:D1254"/>
    <mergeCell ref="B1202:C1202"/>
    <mergeCell ref="A1181:D1181"/>
    <mergeCell ref="B1226:C122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80" r:id="rId1"/>
  <rowBreaks count="32" manualBreakCount="32">
    <brk id="44" max="255" man="1"/>
    <brk id="99" max="255" man="1"/>
    <brk id="119" max="255" man="1"/>
    <brk id="163" max="4" man="1"/>
    <brk id="219" max="4" man="1"/>
    <brk id="240" max="4" man="1"/>
    <brk id="284" max="255" man="1"/>
    <brk id="340" max="4" man="1"/>
    <brk id="361" max="255" man="1"/>
    <brk id="405" max="4" man="1"/>
    <brk id="461" max="4" man="1"/>
    <brk id="483" max="4" man="1"/>
    <brk id="527" max="255" man="1"/>
    <brk id="587" max="4" man="1"/>
    <brk id="610" max="255" man="1"/>
    <brk id="654" max="4" man="1"/>
    <brk id="714" max="4" man="1"/>
    <brk id="736" max="4" man="1"/>
    <brk id="779" max="255" man="1"/>
    <brk id="835" max="4" man="1"/>
    <brk id="856" max="4" man="1"/>
    <brk id="900" max="255" man="1"/>
    <brk id="956" max="255" man="1"/>
    <brk id="976" max="4" man="1"/>
    <brk id="1000" max="4" man="1"/>
    <brk id="1056" max="4" man="1"/>
    <brk id="1077" max="4" man="1"/>
    <brk id="1120" max="4" man="1"/>
    <brk id="1176" max="4" man="1"/>
    <brk id="1198" max="4" man="1"/>
    <brk id="1223" max="4" man="1"/>
    <brk id="1278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zoomScaleSheetLayoutView="75" zoomScalePageLayoutView="0" workbookViewId="0" topLeftCell="A4">
      <selection activeCell="J44" sqref="J44"/>
    </sheetView>
  </sheetViews>
  <sheetFormatPr defaultColWidth="11.421875" defaultRowHeight="12.75"/>
  <cols>
    <col min="1" max="1" width="46.421875" style="0" customWidth="1"/>
    <col min="2" max="4" width="14.421875" style="0" customWidth="1"/>
    <col min="5" max="5" width="10.8515625" style="0" customWidth="1"/>
    <col min="6" max="6" width="12.28125" style="0" customWidth="1"/>
    <col min="7" max="7" width="14.28125" style="0" customWidth="1"/>
    <col min="8" max="9" width="10.8515625" style="0" customWidth="1"/>
  </cols>
  <sheetData>
    <row r="1" spans="1:9" ht="12.75">
      <c r="A1" s="50" t="str">
        <f>+ANEXO2!A1</f>
        <v>Ordenanza N° 5677/08</v>
      </c>
      <c r="B1" s="43"/>
      <c r="C1" s="43"/>
      <c r="D1" s="43"/>
      <c r="E1" s="43"/>
      <c r="F1" s="43"/>
      <c r="G1" s="43"/>
      <c r="H1" s="43"/>
      <c r="I1" s="43"/>
    </row>
    <row r="2" spans="1:8" ht="15">
      <c r="A2" s="497" t="s">
        <v>326</v>
      </c>
      <c r="B2" s="497"/>
      <c r="C2" s="497"/>
      <c r="D2" s="497"/>
      <c r="E2" s="497"/>
      <c r="F2" s="497"/>
      <c r="G2" s="497"/>
      <c r="H2" s="497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8" ht="12.75">
      <c r="A4" s="500" t="s">
        <v>180</v>
      </c>
      <c r="B4" s="500"/>
      <c r="C4" s="500"/>
      <c r="D4" s="500"/>
      <c r="E4" s="500"/>
      <c r="F4" s="500"/>
      <c r="G4" s="500"/>
      <c r="H4" s="500"/>
    </row>
    <row r="5" spans="1:8" ht="12.75">
      <c r="A5" s="500" t="s">
        <v>259</v>
      </c>
      <c r="B5" s="500"/>
      <c r="C5" s="500"/>
      <c r="D5" s="500"/>
      <c r="E5" s="500"/>
      <c r="F5" s="500"/>
      <c r="G5" s="500"/>
      <c r="H5" s="500"/>
    </row>
    <row r="6" spans="1:9" ht="13.5" thickBot="1">
      <c r="A6" s="43"/>
      <c r="B6" s="43"/>
      <c r="C6" s="43"/>
      <c r="D6" s="43"/>
      <c r="E6" s="43"/>
      <c r="F6" s="43"/>
      <c r="G6" s="43"/>
      <c r="H6" s="43"/>
      <c r="I6" s="43"/>
    </row>
    <row r="7" spans="1:8" ht="13.5" thickBot="1">
      <c r="A7" s="131" t="s">
        <v>124</v>
      </c>
      <c r="B7" s="312" t="s">
        <v>182</v>
      </c>
      <c r="C7" s="131" t="s">
        <v>239</v>
      </c>
      <c r="D7" s="131" t="s">
        <v>268</v>
      </c>
      <c r="E7" s="131" t="s">
        <v>260</v>
      </c>
      <c r="F7" s="131" t="s">
        <v>261</v>
      </c>
      <c r="G7" s="131" t="s">
        <v>262</v>
      </c>
      <c r="H7" s="131" t="s">
        <v>263</v>
      </c>
    </row>
    <row r="8" spans="1:8" s="14" customFormat="1" ht="13.5" thickBot="1">
      <c r="A8" s="215"/>
      <c r="B8" s="31"/>
      <c r="C8" s="31">
        <v>311</v>
      </c>
      <c r="D8" s="31">
        <v>321</v>
      </c>
      <c r="E8" s="31">
        <v>331</v>
      </c>
      <c r="F8" s="31">
        <v>341</v>
      </c>
      <c r="G8" s="31">
        <v>351</v>
      </c>
      <c r="H8" s="31">
        <v>361</v>
      </c>
    </row>
    <row r="9" spans="1:8" ht="13.5" thickBot="1">
      <c r="A9" s="136" t="s">
        <v>127</v>
      </c>
      <c r="B9" s="313">
        <f aca="true" t="shared" si="0" ref="B9:H9">+SUM(B11:B14)</f>
        <v>13935610</v>
      </c>
      <c r="C9" s="137">
        <f t="shared" si="0"/>
        <v>2603140</v>
      </c>
      <c r="D9" s="137">
        <f t="shared" si="0"/>
        <v>1215790</v>
      </c>
      <c r="E9" s="137">
        <f t="shared" si="0"/>
        <v>2846230</v>
      </c>
      <c r="F9" s="137">
        <f t="shared" si="0"/>
        <v>1216370</v>
      </c>
      <c r="G9" s="137">
        <f t="shared" si="0"/>
        <v>3581760</v>
      </c>
      <c r="H9" s="137">
        <f t="shared" si="0"/>
        <v>2472320</v>
      </c>
    </row>
    <row r="10" spans="1:8" ht="12.75">
      <c r="A10" s="188"/>
      <c r="B10" s="314"/>
      <c r="C10" s="197"/>
      <c r="D10" s="197"/>
      <c r="E10" s="197"/>
      <c r="F10" s="197"/>
      <c r="G10" s="197"/>
      <c r="H10" s="197"/>
    </row>
    <row r="11" spans="1:8" ht="12.75">
      <c r="A11" s="188" t="s">
        <v>188</v>
      </c>
      <c r="B11" s="316">
        <f>+SUM(C11:H11)</f>
        <v>6429500</v>
      </c>
      <c r="C11" s="195">
        <f>+'hac juris'!G8</f>
        <v>551640</v>
      </c>
      <c r="D11" s="195">
        <f>+'hac juris'!G37</f>
        <v>1076800</v>
      </c>
      <c r="E11" s="195">
        <f>+'hac juris'!G65</f>
        <v>1398350</v>
      </c>
      <c r="F11" s="195">
        <f>+'hac juris'!G93</f>
        <v>885860</v>
      </c>
      <c r="G11" s="195">
        <f>+'hac juris'!G121</f>
        <v>1814430</v>
      </c>
      <c r="H11" s="195">
        <f>+'hac juris'!G149</f>
        <v>702420</v>
      </c>
    </row>
    <row r="12" spans="1:8" ht="12.75">
      <c r="A12" s="188" t="s">
        <v>189</v>
      </c>
      <c r="B12" s="316">
        <f>+SUM(C12:H12)</f>
        <v>445520</v>
      </c>
      <c r="C12" s="195">
        <f>+'hac juris'!G11</f>
        <v>6000</v>
      </c>
      <c r="D12" s="195">
        <f>+'hac juris'!G40</f>
        <v>3240</v>
      </c>
      <c r="E12" s="195">
        <f>+'hac juris'!G68</f>
        <v>17980</v>
      </c>
      <c r="F12" s="195">
        <f>+'hac juris'!G96</f>
        <v>15350</v>
      </c>
      <c r="G12" s="195">
        <f>+'hac juris'!G124</f>
        <v>89750</v>
      </c>
      <c r="H12" s="195">
        <f>+'hac juris'!G152</f>
        <v>313200</v>
      </c>
    </row>
    <row r="13" spans="1:8" ht="12.75">
      <c r="A13" s="188" t="s">
        <v>190</v>
      </c>
      <c r="B13" s="316">
        <f>+SUM(C13:H13)</f>
        <v>5051590</v>
      </c>
      <c r="C13" s="195">
        <f>+'hac juris'!G12</f>
        <v>36500</v>
      </c>
      <c r="D13" s="195">
        <f>+'hac juris'!G41</f>
        <v>135750</v>
      </c>
      <c r="E13" s="195">
        <f>+'hac juris'!G69</f>
        <v>1429900</v>
      </c>
      <c r="F13" s="195">
        <f>+'hac juris'!G97</f>
        <v>315160</v>
      </c>
      <c r="G13" s="195">
        <f>+'hac juris'!G125</f>
        <v>1677580</v>
      </c>
      <c r="H13" s="195">
        <f>+'hac juris'!G153</f>
        <v>1456700</v>
      </c>
    </row>
    <row r="14" spans="1:8" ht="12.75">
      <c r="A14" s="188" t="s">
        <v>191</v>
      </c>
      <c r="B14" s="316">
        <f>+SUM(C14:H14)</f>
        <v>2009000</v>
      </c>
      <c r="C14" s="195">
        <f>+'hac juris'!G13</f>
        <v>2009000</v>
      </c>
      <c r="D14" s="195"/>
      <c r="E14" s="195"/>
      <c r="F14" s="195"/>
      <c r="G14" s="195"/>
      <c r="H14" s="195"/>
    </row>
    <row r="15" spans="1:8" ht="13.5" thickBot="1">
      <c r="A15" s="188"/>
      <c r="B15" s="317"/>
      <c r="C15" s="198"/>
      <c r="D15" s="198"/>
      <c r="E15" s="198"/>
      <c r="F15" s="198"/>
      <c r="G15" s="198"/>
      <c r="H15" s="198"/>
    </row>
    <row r="16" spans="1:8" ht="13.5" thickBot="1">
      <c r="A16" s="136" t="s">
        <v>136</v>
      </c>
      <c r="B16" s="318">
        <f aca="true" t="shared" si="1" ref="B16:H16">+SUM(B18:B18)</f>
        <v>389250</v>
      </c>
      <c r="C16" s="137">
        <f t="shared" si="1"/>
        <v>2000</v>
      </c>
      <c r="D16" s="137">
        <f t="shared" si="1"/>
        <v>3100</v>
      </c>
      <c r="E16" s="137">
        <f t="shared" si="1"/>
        <v>3000</v>
      </c>
      <c r="F16" s="137">
        <f t="shared" si="1"/>
        <v>3230</v>
      </c>
      <c r="G16" s="137">
        <f t="shared" si="1"/>
        <v>6820</v>
      </c>
      <c r="H16" s="137">
        <f t="shared" si="1"/>
        <v>371100</v>
      </c>
    </row>
    <row r="17" spans="1:8" ht="12.75">
      <c r="A17" s="188"/>
      <c r="B17" s="317"/>
      <c r="C17" s="197"/>
      <c r="D17" s="197"/>
      <c r="E17" s="197"/>
      <c r="F17" s="197"/>
      <c r="G17" s="197"/>
      <c r="H17" s="197"/>
    </row>
    <row r="18" spans="1:8" ht="12.75">
      <c r="A18" s="188" t="s">
        <v>193</v>
      </c>
      <c r="B18" s="316">
        <f>+SUM(C18:H18)</f>
        <v>389250</v>
      </c>
      <c r="C18" s="195">
        <f>+'hac juris'!G19</f>
        <v>2000</v>
      </c>
      <c r="D18" s="195">
        <f>+'hac juris'!G48</f>
        <v>3100</v>
      </c>
      <c r="E18" s="195">
        <f>+'hac juris'!G76</f>
        <v>3000</v>
      </c>
      <c r="F18" s="195">
        <f>+'hac juris'!G104</f>
        <v>3230</v>
      </c>
      <c r="G18" s="195">
        <f>+'hac juris'!G132</f>
        <v>6820</v>
      </c>
      <c r="H18" s="195">
        <f>+'hac juris'!G160</f>
        <v>371100</v>
      </c>
    </row>
    <row r="19" spans="1:8" ht="13.5" thickBot="1">
      <c r="A19" s="188"/>
      <c r="B19" s="317"/>
      <c r="C19" s="198"/>
      <c r="D19" s="198"/>
      <c r="E19" s="198"/>
      <c r="F19" s="198"/>
      <c r="G19" s="198"/>
      <c r="H19" s="198"/>
    </row>
    <row r="20" spans="1:8" ht="13.5" thickBot="1">
      <c r="A20" s="136" t="s">
        <v>141</v>
      </c>
      <c r="B20" s="318">
        <f aca="true" t="shared" si="2" ref="B20:H20">+SUM(B22:B23)</f>
        <v>6928640</v>
      </c>
      <c r="C20" s="137">
        <f t="shared" si="2"/>
        <v>6928640</v>
      </c>
      <c r="D20" s="137">
        <f t="shared" si="2"/>
        <v>0</v>
      </c>
      <c r="E20" s="137">
        <f t="shared" si="2"/>
        <v>0</v>
      </c>
      <c r="F20" s="137">
        <f t="shared" si="2"/>
        <v>0</v>
      </c>
      <c r="G20" s="137">
        <f t="shared" si="2"/>
        <v>0</v>
      </c>
      <c r="H20" s="137">
        <f t="shared" si="2"/>
        <v>0</v>
      </c>
    </row>
    <row r="21" spans="1:8" ht="12.75">
      <c r="A21" s="188"/>
      <c r="B21" s="317"/>
      <c r="C21" s="197"/>
      <c r="D21" s="197"/>
      <c r="E21" s="197"/>
      <c r="F21" s="197"/>
      <c r="G21" s="197"/>
      <c r="H21" s="197"/>
    </row>
    <row r="22" spans="1:8" ht="12.75">
      <c r="A22" s="188" t="s">
        <v>196</v>
      </c>
      <c r="B22" s="316">
        <f>+SUM(C22:H22)</f>
        <v>6928640</v>
      </c>
      <c r="C22" s="195">
        <f>+'hac juris'!G25</f>
        <v>6928640</v>
      </c>
      <c r="D22" s="195"/>
      <c r="E22" s="195"/>
      <c r="F22" s="195"/>
      <c r="G22" s="195"/>
      <c r="H22" s="195"/>
    </row>
    <row r="23" spans="1:8" ht="12.75">
      <c r="A23" s="188"/>
      <c r="B23" s="316"/>
      <c r="C23" s="195"/>
      <c r="D23" s="195"/>
      <c r="E23" s="195"/>
      <c r="F23" s="195"/>
      <c r="G23" s="195"/>
      <c r="H23" s="195"/>
    </row>
    <row r="24" spans="1:8" ht="13.5" thickBot="1">
      <c r="A24" s="188"/>
      <c r="B24" s="317"/>
      <c r="C24" s="198"/>
      <c r="D24" s="198"/>
      <c r="E24" s="198"/>
      <c r="F24" s="198"/>
      <c r="G24" s="198"/>
      <c r="H24" s="198"/>
    </row>
    <row r="25" spans="1:8" ht="13.5" thickBot="1">
      <c r="A25" s="136" t="s">
        <v>149</v>
      </c>
      <c r="B25" s="318">
        <f aca="true" t="shared" si="3" ref="B25:H25">+B9+B16+B20</f>
        <v>21253500</v>
      </c>
      <c r="C25" s="319">
        <f t="shared" si="3"/>
        <v>9533780</v>
      </c>
      <c r="D25" s="319">
        <f t="shared" si="3"/>
        <v>1218890</v>
      </c>
      <c r="E25" s="319">
        <f t="shared" si="3"/>
        <v>2849230</v>
      </c>
      <c r="F25" s="319">
        <f t="shared" si="3"/>
        <v>1219600</v>
      </c>
      <c r="G25" s="319">
        <f t="shared" si="3"/>
        <v>3588580</v>
      </c>
      <c r="H25" s="319">
        <f t="shared" si="3"/>
        <v>2843420</v>
      </c>
    </row>
    <row r="26" ht="12.75">
      <c r="B26" s="13"/>
    </row>
    <row r="28" spans="2:9" ht="12.75">
      <c r="B28" s="3"/>
      <c r="C28" s="3"/>
      <c r="D28" s="3"/>
      <c r="E28" s="3"/>
      <c r="F28" s="3"/>
      <c r="G28" s="3"/>
      <c r="H28" s="3"/>
      <c r="I28" s="3"/>
    </row>
    <row r="29" spans="1:9" ht="12.75">
      <c r="A29" s="8"/>
      <c r="B29" s="4"/>
      <c r="C29" s="4"/>
      <c r="D29" s="4"/>
      <c r="E29" s="4"/>
      <c r="F29" s="4"/>
      <c r="G29" s="4"/>
      <c r="H29" s="4"/>
      <c r="I29" s="4"/>
    </row>
    <row r="30" spans="2:9" ht="12.75">
      <c r="B30" s="5"/>
      <c r="C30" s="5"/>
      <c r="D30" s="5"/>
      <c r="E30" s="5"/>
      <c r="F30" s="5"/>
      <c r="G30" s="5"/>
      <c r="H30" s="5"/>
      <c r="I30" s="5"/>
    </row>
  </sheetData>
  <sheetProtection/>
  <mergeCells count="3">
    <mergeCell ref="A2:H2"/>
    <mergeCell ref="A4:H4"/>
    <mergeCell ref="A5:H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8"/>
  <sheetViews>
    <sheetView view="pageBreakPreview" zoomScale="75" zoomScaleNormal="75" zoomScaleSheetLayoutView="75" zoomScalePageLayoutView="0" workbookViewId="0" topLeftCell="A1">
      <selection activeCell="C25" sqref="C25"/>
    </sheetView>
  </sheetViews>
  <sheetFormatPr defaultColWidth="11.421875" defaultRowHeight="12.75"/>
  <cols>
    <col min="1" max="1" width="7.00390625" style="43" customWidth="1"/>
    <col min="2" max="2" width="6.421875" style="43" bestFit="1" customWidth="1"/>
    <col min="3" max="3" width="7.7109375" style="43" bestFit="1" customWidth="1"/>
    <col min="4" max="4" width="9.140625" style="43" bestFit="1" customWidth="1"/>
    <col min="5" max="5" width="7.57421875" style="43" bestFit="1" customWidth="1"/>
    <col min="6" max="6" width="39.421875" style="43" bestFit="1" customWidth="1"/>
    <col min="7" max="7" width="14.421875" style="43" bestFit="1" customWidth="1"/>
  </cols>
  <sheetData>
    <row r="1" ht="12.75">
      <c r="A1" s="50" t="str">
        <f>+hac!A1</f>
        <v>Ordenanza N° 5677/08</v>
      </c>
    </row>
    <row r="2" spans="1:7" ht="15">
      <c r="A2" s="497" t="s">
        <v>326</v>
      </c>
      <c r="B2" s="497"/>
      <c r="C2" s="497"/>
      <c r="D2" s="497"/>
      <c r="E2" s="497"/>
      <c r="F2" s="497"/>
      <c r="G2" s="497"/>
    </row>
    <row r="3" spans="1:7" ht="13.5" thickBot="1">
      <c r="A3" s="28" t="s">
        <v>264</v>
      </c>
      <c r="G3" s="14">
        <v>311</v>
      </c>
    </row>
    <row r="4" spans="1:7" ht="13.5" thickBot="1">
      <c r="A4" s="507" t="s">
        <v>167</v>
      </c>
      <c r="B4" s="508"/>
      <c r="C4" s="508"/>
      <c r="D4" s="508"/>
      <c r="E4" s="508"/>
      <c r="F4" s="320" t="s">
        <v>201</v>
      </c>
      <c r="G4" s="509" t="s">
        <v>202</v>
      </c>
    </row>
    <row r="5" spans="1:7" ht="13.5" thickBot="1">
      <c r="A5" s="312" t="s">
        <v>203</v>
      </c>
      <c r="B5" s="312" t="s">
        <v>204</v>
      </c>
      <c r="C5" s="312" t="s">
        <v>205</v>
      </c>
      <c r="D5" s="312" t="s">
        <v>171</v>
      </c>
      <c r="E5" s="315" t="s">
        <v>206</v>
      </c>
      <c r="F5" s="321" t="s">
        <v>207</v>
      </c>
      <c r="G5" s="510"/>
    </row>
    <row r="6" spans="1:7" ht="12.75">
      <c r="A6" s="138">
        <v>4</v>
      </c>
      <c r="B6" s="139"/>
      <c r="C6" s="139"/>
      <c r="D6" s="139"/>
      <c r="E6" s="156"/>
      <c r="F6" s="157" t="s">
        <v>127</v>
      </c>
      <c r="G6" s="159">
        <f>+G7+G13+G15</f>
        <v>2603140</v>
      </c>
    </row>
    <row r="7" spans="1:7" ht="12.75">
      <c r="A7" s="143">
        <v>4</v>
      </c>
      <c r="B7" s="142">
        <v>1</v>
      </c>
      <c r="C7" s="142"/>
      <c r="D7" s="142"/>
      <c r="E7" s="144"/>
      <c r="F7" s="145" t="s">
        <v>208</v>
      </c>
      <c r="G7" s="146">
        <f>+G8+G11+G12</f>
        <v>594140</v>
      </c>
    </row>
    <row r="8" spans="1:7" ht="12.75">
      <c r="A8" s="143">
        <v>4</v>
      </c>
      <c r="B8" s="142">
        <v>1</v>
      </c>
      <c r="C8" s="142">
        <v>1</v>
      </c>
      <c r="D8" s="142"/>
      <c r="E8" s="144"/>
      <c r="F8" s="145" t="s">
        <v>188</v>
      </c>
      <c r="G8" s="146">
        <f>+G9+G10</f>
        <v>551640</v>
      </c>
    </row>
    <row r="9" spans="1:7" ht="12.75">
      <c r="A9" s="143">
        <v>4</v>
      </c>
      <c r="B9" s="142">
        <v>1</v>
      </c>
      <c r="C9" s="142">
        <v>1</v>
      </c>
      <c r="D9" s="142">
        <v>1</v>
      </c>
      <c r="E9" s="144"/>
      <c r="F9" s="145" t="s">
        <v>209</v>
      </c>
      <c r="G9" s="146">
        <f>+ANEXO4!C23</f>
        <v>551640</v>
      </c>
    </row>
    <row r="10" spans="1:7" ht="12.75">
      <c r="A10" s="143">
        <v>4</v>
      </c>
      <c r="B10" s="142">
        <v>1</v>
      </c>
      <c r="C10" s="142">
        <v>1</v>
      </c>
      <c r="D10" s="142">
        <v>2</v>
      </c>
      <c r="E10" s="144"/>
      <c r="F10" s="145" t="s">
        <v>226</v>
      </c>
      <c r="G10" s="146">
        <v>0</v>
      </c>
    </row>
    <row r="11" spans="1:7" ht="12.75">
      <c r="A11" s="143">
        <v>4</v>
      </c>
      <c r="B11" s="142">
        <v>1</v>
      </c>
      <c r="C11" s="142">
        <v>2</v>
      </c>
      <c r="D11" s="142"/>
      <c r="E11" s="144"/>
      <c r="F11" s="145" t="s">
        <v>189</v>
      </c>
      <c r="G11" s="146">
        <f>+ANEXO4!C71</f>
        <v>6000</v>
      </c>
    </row>
    <row r="12" spans="1:7" ht="12.75">
      <c r="A12" s="143">
        <v>4</v>
      </c>
      <c r="B12" s="142">
        <v>1</v>
      </c>
      <c r="C12" s="142">
        <v>3</v>
      </c>
      <c r="D12" s="142"/>
      <c r="E12" s="144"/>
      <c r="F12" s="145" t="s">
        <v>190</v>
      </c>
      <c r="G12" s="146">
        <f>+ANEXO4!C98</f>
        <v>36500</v>
      </c>
    </row>
    <row r="13" spans="1:7" ht="12.75">
      <c r="A13" s="143">
        <v>4</v>
      </c>
      <c r="B13" s="142">
        <v>2</v>
      </c>
      <c r="C13" s="142"/>
      <c r="D13" s="142"/>
      <c r="E13" s="144"/>
      <c r="F13" s="145" t="s">
        <v>227</v>
      </c>
      <c r="G13" s="146">
        <f>+G14</f>
        <v>2009000</v>
      </c>
    </row>
    <row r="14" spans="1:7" ht="12.75">
      <c r="A14" s="143">
        <v>4</v>
      </c>
      <c r="B14" s="142">
        <v>2</v>
      </c>
      <c r="C14" s="142">
        <v>1</v>
      </c>
      <c r="D14" s="142"/>
      <c r="E14" s="144"/>
      <c r="F14" s="145" t="s">
        <v>228</v>
      </c>
      <c r="G14" s="148">
        <v>2009000</v>
      </c>
    </row>
    <row r="15" spans="1:7" ht="12.75">
      <c r="A15" s="143">
        <v>4</v>
      </c>
      <c r="B15" s="142">
        <v>3</v>
      </c>
      <c r="C15" s="142"/>
      <c r="D15" s="142"/>
      <c r="E15" s="144"/>
      <c r="F15" s="145" t="s">
        <v>229</v>
      </c>
      <c r="G15" s="146">
        <f>+G16</f>
        <v>0</v>
      </c>
    </row>
    <row r="16" spans="1:7" ht="12.75">
      <c r="A16" s="143">
        <v>4</v>
      </c>
      <c r="B16" s="142">
        <v>3</v>
      </c>
      <c r="C16" s="142">
        <v>1</v>
      </c>
      <c r="D16" s="142"/>
      <c r="E16" s="144"/>
      <c r="F16" s="145" t="s">
        <v>192</v>
      </c>
      <c r="G16" s="148"/>
    </row>
    <row r="17" spans="1:7" ht="12.75">
      <c r="A17" s="140">
        <v>5</v>
      </c>
      <c r="B17" s="142"/>
      <c r="C17" s="142"/>
      <c r="D17" s="142"/>
      <c r="E17" s="144"/>
      <c r="F17" s="145" t="s">
        <v>136</v>
      </c>
      <c r="G17" s="146">
        <f>+G18+G21+G22</f>
        <v>2000</v>
      </c>
    </row>
    <row r="18" spans="1:7" ht="12.75">
      <c r="A18" s="143">
        <v>5</v>
      </c>
      <c r="B18" s="142">
        <v>1</v>
      </c>
      <c r="C18" s="142"/>
      <c r="D18" s="142"/>
      <c r="E18" s="144"/>
      <c r="F18" s="145" t="s">
        <v>230</v>
      </c>
      <c r="G18" s="146">
        <f>+G19+G20</f>
        <v>2000</v>
      </c>
    </row>
    <row r="19" spans="1:7" ht="12.75">
      <c r="A19" s="143">
        <v>5</v>
      </c>
      <c r="B19" s="142">
        <v>1</v>
      </c>
      <c r="C19" s="142">
        <v>1</v>
      </c>
      <c r="D19" s="142"/>
      <c r="E19" s="144"/>
      <c r="F19" s="145" t="s">
        <v>193</v>
      </c>
      <c r="G19" s="148">
        <f>+ANEXO4!C119</f>
        <v>2000</v>
      </c>
    </row>
    <row r="20" spans="1:7" ht="12.75">
      <c r="A20" s="143">
        <v>5</v>
      </c>
      <c r="B20" s="142">
        <v>1</v>
      </c>
      <c r="C20" s="142">
        <v>2</v>
      </c>
      <c r="D20" s="142"/>
      <c r="E20" s="142"/>
      <c r="F20" s="145" t="s">
        <v>194</v>
      </c>
      <c r="G20" s="148"/>
    </row>
    <row r="21" spans="1:7" ht="12.75">
      <c r="A21" s="143">
        <v>5</v>
      </c>
      <c r="B21" s="142">
        <v>2</v>
      </c>
      <c r="C21" s="142"/>
      <c r="D21" s="142"/>
      <c r="E21" s="142"/>
      <c r="F21" s="145" t="s">
        <v>231</v>
      </c>
      <c r="G21" s="146">
        <v>0</v>
      </c>
    </row>
    <row r="22" spans="1:7" ht="12.75">
      <c r="A22" s="143">
        <v>5</v>
      </c>
      <c r="B22" s="142">
        <v>3</v>
      </c>
      <c r="C22" s="142"/>
      <c r="D22" s="142"/>
      <c r="E22" s="142"/>
      <c r="F22" s="145" t="s">
        <v>232</v>
      </c>
      <c r="G22" s="146">
        <f>+G23</f>
        <v>0</v>
      </c>
    </row>
    <row r="23" spans="1:7" ht="12.75">
      <c r="A23" s="143">
        <v>5</v>
      </c>
      <c r="B23" s="142">
        <v>3</v>
      </c>
      <c r="C23" s="142">
        <v>1</v>
      </c>
      <c r="D23" s="142"/>
      <c r="E23" s="142"/>
      <c r="F23" s="145" t="s">
        <v>195</v>
      </c>
      <c r="G23" s="148"/>
    </row>
    <row r="24" spans="1:7" ht="12.75">
      <c r="A24" s="140">
        <v>6</v>
      </c>
      <c r="B24" s="142"/>
      <c r="C24" s="142"/>
      <c r="D24" s="142"/>
      <c r="E24" s="142"/>
      <c r="F24" s="145" t="s">
        <v>141</v>
      </c>
      <c r="G24" s="146">
        <f>+G25</f>
        <v>6928640</v>
      </c>
    </row>
    <row r="25" spans="1:7" ht="12.75">
      <c r="A25" s="143">
        <v>6</v>
      </c>
      <c r="B25" s="142">
        <v>1</v>
      </c>
      <c r="C25" s="142"/>
      <c r="D25" s="142"/>
      <c r="E25" s="142"/>
      <c r="F25" s="145" t="s">
        <v>233</v>
      </c>
      <c r="G25" s="146">
        <f>+G26+G27</f>
        <v>6928640</v>
      </c>
    </row>
    <row r="26" spans="1:7" ht="12.75">
      <c r="A26" s="143">
        <v>6</v>
      </c>
      <c r="B26" s="142">
        <v>1</v>
      </c>
      <c r="C26" s="142">
        <v>1</v>
      </c>
      <c r="D26" s="142">
        <v>1</v>
      </c>
      <c r="E26" s="142"/>
      <c r="F26" s="145" t="s">
        <v>266</v>
      </c>
      <c r="G26" s="148">
        <v>3052000</v>
      </c>
    </row>
    <row r="27" spans="1:7" ht="13.5" thickBot="1">
      <c r="A27" s="151">
        <v>6</v>
      </c>
      <c r="B27" s="152">
        <v>1</v>
      </c>
      <c r="C27" s="152">
        <v>1</v>
      </c>
      <c r="D27" s="152">
        <v>2</v>
      </c>
      <c r="E27" s="152"/>
      <c r="F27" s="201" t="s">
        <v>265</v>
      </c>
      <c r="G27" s="155">
        <v>3876640</v>
      </c>
    </row>
    <row r="28" spans="6:7" ht="13.5" thickBot="1">
      <c r="F28" s="322" t="s">
        <v>234</v>
      </c>
      <c r="G28" s="323">
        <f>+G6+G17+G24</f>
        <v>9533780</v>
      </c>
    </row>
    <row r="29" spans="6:7" ht="12.75">
      <c r="F29" s="31"/>
      <c r="G29" s="56"/>
    </row>
    <row r="30" ht="12.75">
      <c r="A30" s="63" t="str">
        <f>+A1</f>
        <v>Ordenanza N° 5677/08</v>
      </c>
    </row>
    <row r="31" spans="1:7" ht="15">
      <c r="A31" s="511" t="str">
        <f>+A2</f>
        <v>PRESUPUESTO AÑO 2009</v>
      </c>
      <c r="B31" s="512"/>
      <c r="C31" s="512"/>
      <c r="D31" s="512"/>
      <c r="E31" s="512"/>
      <c r="F31" s="512"/>
      <c r="G31" s="512"/>
    </row>
    <row r="32" spans="1:7" ht="13.5" thickBot="1">
      <c r="A32" s="28" t="s">
        <v>547</v>
      </c>
      <c r="G32" s="14">
        <v>321</v>
      </c>
    </row>
    <row r="33" spans="1:7" ht="13.5" thickBot="1">
      <c r="A33" s="507" t="s">
        <v>167</v>
      </c>
      <c r="B33" s="508"/>
      <c r="C33" s="508"/>
      <c r="D33" s="508"/>
      <c r="E33" s="508"/>
      <c r="F33" s="320" t="s">
        <v>201</v>
      </c>
      <c r="G33" s="509" t="s">
        <v>202</v>
      </c>
    </row>
    <row r="34" spans="1:7" ht="13.5" thickBot="1">
      <c r="A34" s="312" t="s">
        <v>203</v>
      </c>
      <c r="B34" s="312" t="s">
        <v>204</v>
      </c>
      <c r="C34" s="312" t="s">
        <v>205</v>
      </c>
      <c r="D34" s="312" t="s">
        <v>171</v>
      </c>
      <c r="E34" s="315" t="s">
        <v>206</v>
      </c>
      <c r="F34" s="321" t="s">
        <v>207</v>
      </c>
      <c r="G34" s="510"/>
    </row>
    <row r="35" spans="1:7" ht="12.75">
      <c r="A35" s="138">
        <v>4</v>
      </c>
      <c r="B35" s="139"/>
      <c r="C35" s="139"/>
      <c r="D35" s="139"/>
      <c r="E35" s="156"/>
      <c r="F35" s="157" t="s">
        <v>127</v>
      </c>
      <c r="G35" s="159">
        <f>+G36+G42+G44</f>
        <v>1215790</v>
      </c>
    </row>
    <row r="36" spans="1:7" ht="12.75">
      <c r="A36" s="143">
        <v>4</v>
      </c>
      <c r="B36" s="142">
        <v>1</v>
      </c>
      <c r="C36" s="142"/>
      <c r="D36" s="142"/>
      <c r="E36" s="144"/>
      <c r="F36" s="145" t="s">
        <v>208</v>
      </c>
      <c r="G36" s="146">
        <f>+G37+G40+G41</f>
        <v>1215790</v>
      </c>
    </row>
    <row r="37" spans="1:7" ht="12.75">
      <c r="A37" s="143">
        <v>4</v>
      </c>
      <c r="B37" s="142">
        <v>1</v>
      </c>
      <c r="C37" s="142">
        <v>1</v>
      </c>
      <c r="D37" s="142"/>
      <c r="E37" s="144"/>
      <c r="F37" s="145" t="s">
        <v>188</v>
      </c>
      <c r="G37" s="146">
        <f>+G38+G39</f>
        <v>1076800</v>
      </c>
    </row>
    <row r="38" spans="1:7" ht="12.75">
      <c r="A38" s="143">
        <v>4</v>
      </c>
      <c r="B38" s="142">
        <v>1</v>
      </c>
      <c r="C38" s="142">
        <v>1</v>
      </c>
      <c r="D38" s="142">
        <v>1</v>
      </c>
      <c r="E38" s="144"/>
      <c r="F38" s="145" t="s">
        <v>209</v>
      </c>
      <c r="G38" s="146">
        <f>+ANEXO4!D23</f>
        <v>1076800</v>
      </c>
    </row>
    <row r="39" spans="1:7" ht="12.75">
      <c r="A39" s="143">
        <v>4</v>
      </c>
      <c r="B39" s="142">
        <v>1</v>
      </c>
      <c r="C39" s="142">
        <v>1</v>
      </c>
      <c r="D39" s="142">
        <v>2</v>
      </c>
      <c r="E39" s="144"/>
      <c r="F39" s="145" t="s">
        <v>226</v>
      </c>
      <c r="G39" s="146">
        <v>0</v>
      </c>
    </row>
    <row r="40" spans="1:7" ht="12.75">
      <c r="A40" s="143">
        <v>4</v>
      </c>
      <c r="B40" s="142">
        <v>1</v>
      </c>
      <c r="C40" s="142">
        <v>2</v>
      </c>
      <c r="D40" s="142"/>
      <c r="E40" s="144"/>
      <c r="F40" s="145" t="s">
        <v>189</v>
      </c>
      <c r="G40" s="146">
        <f>+ANEXO4!D$71</f>
        <v>3240</v>
      </c>
    </row>
    <row r="41" spans="1:7" ht="12.75">
      <c r="A41" s="143">
        <v>4</v>
      </c>
      <c r="B41" s="142">
        <v>1</v>
      </c>
      <c r="C41" s="142">
        <v>3</v>
      </c>
      <c r="D41" s="142"/>
      <c r="E41" s="144"/>
      <c r="F41" s="145" t="s">
        <v>190</v>
      </c>
      <c r="G41" s="146">
        <f>+ANEXO4!D$98</f>
        <v>135750</v>
      </c>
    </row>
    <row r="42" spans="1:7" ht="12.75">
      <c r="A42" s="143">
        <v>4</v>
      </c>
      <c r="B42" s="142">
        <v>2</v>
      </c>
      <c r="C42" s="142"/>
      <c r="D42" s="142"/>
      <c r="E42" s="144"/>
      <c r="F42" s="145" t="s">
        <v>227</v>
      </c>
      <c r="G42" s="146">
        <f>+G43</f>
        <v>0</v>
      </c>
    </row>
    <row r="43" spans="1:7" ht="12.75">
      <c r="A43" s="143">
        <v>4</v>
      </c>
      <c r="B43" s="142">
        <v>2</v>
      </c>
      <c r="C43" s="142">
        <v>1</v>
      </c>
      <c r="D43" s="142"/>
      <c r="E43" s="144"/>
      <c r="F43" s="145" t="s">
        <v>228</v>
      </c>
      <c r="G43" s="148"/>
    </row>
    <row r="44" spans="1:7" ht="12.75">
      <c r="A44" s="143">
        <v>4</v>
      </c>
      <c r="B44" s="142">
        <v>3</v>
      </c>
      <c r="C44" s="142"/>
      <c r="D44" s="142"/>
      <c r="E44" s="144"/>
      <c r="F44" s="145" t="s">
        <v>229</v>
      </c>
      <c r="G44" s="146">
        <f>+G45</f>
        <v>0</v>
      </c>
    </row>
    <row r="45" spans="1:7" ht="12.75">
      <c r="A45" s="143">
        <v>4</v>
      </c>
      <c r="B45" s="142">
        <v>3</v>
      </c>
      <c r="C45" s="142">
        <v>1</v>
      </c>
      <c r="D45" s="142"/>
      <c r="E45" s="144"/>
      <c r="F45" s="145" t="s">
        <v>192</v>
      </c>
      <c r="G45" s="148"/>
    </row>
    <row r="46" spans="1:7" ht="12.75">
      <c r="A46" s="140">
        <v>5</v>
      </c>
      <c r="B46" s="142"/>
      <c r="C46" s="142"/>
      <c r="D46" s="142"/>
      <c r="E46" s="144"/>
      <c r="F46" s="145" t="s">
        <v>136</v>
      </c>
      <c r="G46" s="146">
        <f>+G47+G50+G51</f>
        <v>3100</v>
      </c>
    </row>
    <row r="47" spans="1:7" ht="12.75">
      <c r="A47" s="143">
        <v>5</v>
      </c>
      <c r="B47" s="142">
        <v>1</v>
      </c>
      <c r="C47" s="142"/>
      <c r="D47" s="142"/>
      <c r="E47" s="144"/>
      <c r="F47" s="145" t="s">
        <v>230</v>
      </c>
      <c r="G47" s="146">
        <f>+G48+G49</f>
        <v>3100</v>
      </c>
    </row>
    <row r="48" spans="1:7" ht="12.75">
      <c r="A48" s="143">
        <v>5</v>
      </c>
      <c r="B48" s="142">
        <v>1</v>
      </c>
      <c r="C48" s="142">
        <v>1</v>
      </c>
      <c r="D48" s="142"/>
      <c r="E48" s="144"/>
      <c r="F48" s="145" t="s">
        <v>193</v>
      </c>
      <c r="G48" s="148">
        <f>+ANEXO4!D$119</f>
        <v>3100</v>
      </c>
    </row>
    <row r="49" spans="1:7" ht="12.75">
      <c r="A49" s="143">
        <v>5</v>
      </c>
      <c r="B49" s="142">
        <v>1</v>
      </c>
      <c r="C49" s="142">
        <v>2</v>
      </c>
      <c r="D49" s="142"/>
      <c r="E49" s="142"/>
      <c r="F49" s="145" t="s">
        <v>194</v>
      </c>
      <c r="G49" s="148"/>
    </row>
    <row r="50" spans="1:7" ht="12.75">
      <c r="A50" s="143">
        <v>5</v>
      </c>
      <c r="B50" s="142">
        <v>2</v>
      </c>
      <c r="C50" s="142"/>
      <c r="D50" s="142"/>
      <c r="E50" s="142"/>
      <c r="F50" s="145" t="s">
        <v>231</v>
      </c>
      <c r="G50" s="146">
        <v>0</v>
      </c>
    </row>
    <row r="51" spans="1:7" ht="12.75">
      <c r="A51" s="143">
        <v>5</v>
      </c>
      <c r="B51" s="142">
        <v>3</v>
      </c>
      <c r="C51" s="142"/>
      <c r="D51" s="142"/>
      <c r="E51" s="142"/>
      <c r="F51" s="145" t="s">
        <v>232</v>
      </c>
      <c r="G51" s="146">
        <f>+G52</f>
        <v>0</v>
      </c>
    </row>
    <row r="52" spans="1:7" ht="12.75">
      <c r="A52" s="143">
        <v>5</v>
      </c>
      <c r="B52" s="142">
        <v>3</v>
      </c>
      <c r="C52" s="142">
        <v>1</v>
      </c>
      <c r="D52" s="142"/>
      <c r="E52" s="142"/>
      <c r="F52" s="145" t="s">
        <v>195</v>
      </c>
      <c r="G52" s="148"/>
    </row>
    <row r="53" spans="1:7" ht="12.75">
      <c r="A53" s="140">
        <v>6</v>
      </c>
      <c r="B53" s="142"/>
      <c r="C53" s="142"/>
      <c r="D53" s="142"/>
      <c r="E53" s="142"/>
      <c r="F53" s="145" t="s">
        <v>141</v>
      </c>
      <c r="G53" s="146">
        <f>+G54</f>
        <v>0</v>
      </c>
    </row>
    <row r="54" spans="1:7" ht="12.75">
      <c r="A54" s="143">
        <v>6</v>
      </c>
      <c r="B54" s="142">
        <v>1</v>
      </c>
      <c r="C54" s="142"/>
      <c r="D54" s="142"/>
      <c r="E54" s="142"/>
      <c r="F54" s="145" t="s">
        <v>233</v>
      </c>
      <c r="G54" s="146">
        <f>+G55</f>
        <v>0</v>
      </c>
    </row>
    <row r="55" spans="1:7" ht="13.5" thickBot="1">
      <c r="A55" s="151">
        <v>6</v>
      </c>
      <c r="B55" s="152">
        <v>1</v>
      </c>
      <c r="C55" s="152">
        <v>1</v>
      </c>
      <c r="D55" s="152"/>
      <c r="E55" s="152"/>
      <c r="F55" s="201" t="s">
        <v>196</v>
      </c>
      <c r="G55" s="155"/>
    </row>
    <row r="56" spans="6:7" ht="13.5" thickBot="1">
      <c r="F56" s="322" t="s">
        <v>234</v>
      </c>
      <c r="G56" s="323">
        <f>+G35+G46+G53</f>
        <v>1218890</v>
      </c>
    </row>
    <row r="57" spans="6:7" ht="12.75">
      <c r="F57" s="31"/>
      <c r="G57" s="56"/>
    </row>
    <row r="58" ht="12.75">
      <c r="A58" s="63" t="str">
        <f>+A30</f>
        <v>Ordenanza N° 5677/08</v>
      </c>
    </row>
    <row r="59" spans="1:7" ht="15">
      <c r="A59" s="511" t="str">
        <f>+A31</f>
        <v>PRESUPUESTO AÑO 2009</v>
      </c>
      <c r="B59" s="512"/>
      <c r="C59" s="512"/>
      <c r="D59" s="512"/>
      <c r="E59" s="512"/>
      <c r="F59" s="512"/>
      <c r="G59" s="512"/>
    </row>
    <row r="60" spans="1:7" ht="13.5" thickBot="1">
      <c r="A60" s="28" t="s">
        <v>267</v>
      </c>
      <c r="G60" s="14">
        <v>331</v>
      </c>
    </row>
    <row r="61" spans="1:7" ht="13.5" thickBot="1">
      <c r="A61" s="507" t="s">
        <v>167</v>
      </c>
      <c r="B61" s="508"/>
      <c r="C61" s="508"/>
      <c r="D61" s="508"/>
      <c r="E61" s="508"/>
      <c r="F61" s="320" t="s">
        <v>201</v>
      </c>
      <c r="G61" s="509" t="s">
        <v>202</v>
      </c>
    </row>
    <row r="62" spans="1:7" ht="13.5" thickBot="1">
      <c r="A62" s="312" t="s">
        <v>203</v>
      </c>
      <c r="B62" s="312" t="s">
        <v>204</v>
      </c>
      <c r="C62" s="312" t="s">
        <v>205</v>
      </c>
      <c r="D62" s="312" t="s">
        <v>171</v>
      </c>
      <c r="E62" s="315" t="s">
        <v>206</v>
      </c>
      <c r="F62" s="321" t="s">
        <v>207</v>
      </c>
      <c r="G62" s="510"/>
    </row>
    <row r="63" spans="1:7" ht="12.75">
      <c r="A63" s="138">
        <v>4</v>
      </c>
      <c r="B63" s="139"/>
      <c r="C63" s="139"/>
      <c r="D63" s="139"/>
      <c r="E63" s="156"/>
      <c r="F63" s="157" t="s">
        <v>127</v>
      </c>
      <c r="G63" s="159">
        <f>+G64+G70+G72</f>
        <v>2846230</v>
      </c>
    </row>
    <row r="64" spans="1:7" ht="12.75">
      <c r="A64" s="143">
        <v>4</v>
      </c>
      <c r="B64" s="142">
        <v>1</v>
      </c>
      <c r="C64" s="142"/>
      <c r="D64" s="142"/>
      <c r="E64" s="144"/>
      <c r="F64" s="145" t="s">
        <v>208</v>
      </c>
      <c r="G64" s="146">
        <f>+G65+G68+G69</f>
        <v>2846230</v>
      </c>
    </row>
    <row r="65" spans="1:7" ht="12.75">
      <c r="A65" s="143">
        <v>4</v>
      </c>
      <c r="B65" s="142">
        <v>1</v>
      </c>
      <c r="C65" s="142">
        <v>1</v>
      </c>
      <c r="D65" s="142"/>
      <c r="E65" s="144"/>
      <c r="F65" s="145" t="s">
        <v>188</v>
      </c>
      <c r="G65" s="146">
        <f>+G66+G67</f>
        <v>1398350</v>
      </c>
    </row>
    <row r="66" spans="1:7" ht="12.75">
      <c r="A66" s="143">
        <v>4</v>
      </c>
      <c r="B66" s="142">
        <v>1</v>
      </c>
      <c r="C66" s="142">
        <v>1</v>
      </c>
      <c r="D66" s="142">
        <v>1</v>
      </c>
      <c r="E66" s="144"/>
      <c r="F66" s="145" t="s">
        <v>209</v>
      </c>
      <c r="G66" s="146">
        <f>+ANEXO4!E$23</f>
        <v>1054640</v>
      </c>
    </row>
    <row r="67" spans="1:7" ht="12.75">
      <c r="A67" s="143">
        <v>4</v>
      </c>
      <c r="B67" s="142">
        <v>1</v>
      </c>
      <c r="C67" s="142">
        <v>1</v>
      </c>
      <c r="D67" s="142">
        <v>2</v>
      </c>
      <c r="E67" s="144"/>
      <c r="F67" s="145" t="s">
        <v>226</v>
      </c>
      <c r="G67" s="146">
        <f>+ANEXO4!C$42</f>
        <v>343710</v>
      </c>
    </row>
    <row r="68" spans="1:7" ht="12.75">
      <c r="A68" s="143">
        <v>4</v>
      </c>
      <c r="B68" s="142">
        <v>1</v>
      </c>
      <c r="C68" s="142">
        <v>2</v>
      </c>
      <c r="D68" s="142"/>
      <c r="E68" s="144"/>
      <c r="F68" s="145" t="s">
        <v>189</v>
      </c>
      <c r="G68" s="146">
        <f>+ANEXO4!E$71</f>
        <v>17980</v>
      </c>
    </row>
    <row r="69" spans="1:7" ht="12.75">
      <c r="A69" s="143">
        <v>4</v>
      </c>
      <c r="B69" s="142">
        <v>1</v>
      </c>
      <c r="C69" s="142">
        <v>3</v>
      </c>
      <c r="D69" s="142"/>
      <c r="E69" s="144"/>
      <c r="F69" s="145" t="s">
        <v>190</v>
      </c>
      <c r="G69" s="146">
        <f>+ANEXO4!E$98</f>
        <v>1429900</v>
      </c>
    </row>
    <row r="70" spans="1:7" ht="12.75">
      <c r="A70" s="143">
        <v>4</v>
      </c>
      <c r="B70" s="142">
        <v>2</v>
      </c>
      <c r="C70" s="142"/>
      <c r="D70" s="142"/>
      <c r="E70" s="144"/>
      <c r="F70" s="145" t="s">
        <v>227</v>
      </c>
      <c r="G70" s="146">
        <f>+G71</f>
        <v>0</v>
      </c>
    </row>
    <row r="71" spans="1:7" ht="12.75">
      <c r="A71" s="143">
        <v>4</v>
      </c>
      <c r="B71" s="142">
        <v>2</v>
      </c>
      <c r="C71" s="142">
        <v>1</v>
      </c>
      <c r="D71" s="142"/>
      <c r="E71" s="144"/>
      <c r="F71" s="145" t="s">
        <v>228</v>
      </c>
      <c r="G71" s="148">
        <v>0</v>
      </c>
    </row>
    <row r="72" spans="1:7" ht="12.75">
      <c r="A72" s="143">
        <v>4</v>
      </c>
      <c r="B72" s="142">
        <v>3</v>
      </c>
      <c r="C72" s="142"/>
      <c r="D72" s="142"/>
      <c r="E72" s="144"/>
      <c r="F72" s="145" t="s">
        <v>229</v>
      </c>
      <c r="G72" s="146">
        <f>+G73</f>
        <v>0</v>
      </c>
    </row>
    <row r="73" spans="1:7" ht="12.75">
      <c r="A73" s="143">
        <v>4</v>
      </c>
      <c r="B73" s="142">
        <v>3</v>
      </c>
      <c r="C73" s="142">
        <v>1</v>
      </c>
      <c r="D73" s="142"/>
      <c r="E73" s="144"/>
      <c r="F73" s="145" t="s">
        <v>192</v>
      </c>
      <c r="G73" s="148"/>
    </row>
    <row r="74" spans="1:7" ht="12.75">
      <c r="A74" s="140">
        <v>5</v>
      </c>
      <c r="B74" s="142"/>
      <c r="C74" s="142"/>
      <c r="D74" s="142"/>
      <c r="E74" s="144"/>
      <c r="F74" s="145" t="s">
        <v>136</v>
      </c>
      <c r="G74" s="146">
        <f>+G75+G78+G79</f>
        <v>3000</v>
      </c>
    </row>
    <row r="75" spans="1:7" ht="12.75">
      <c r="A75" s="143">
        <v>5</v>
      </c>
      <c r="B75" s="142">
        <v>1</v>
      </c>
      <c r="C75" s="142"/>
      <c r="D75" s="142"/>
      <c r="E75" s="144"/>
      <c r="F75" s="145" t="s">
        <v>230</v>
      </c>
      <c r="G75" s="146">
        <f>+G76+G77</f>
        <v>3000</v>
      </c>
    </row>
    <row r="76" spans="1:7" ht="12.75">
      <c r="A76" s="143">
        <v>5</v>
      </c>
      <c r="B76" s="142">
        <v>1</v>
      </c>
      <c r="C76" s="142">
        <v>1</v>
      </c>
      <c r="D76" s="142"/>
      <c r="E76" s="144"/>
      <c r="F76" s="145" t="s">
        <v>193</v>
      </c>
      <c r="G76" s="148">
        <f>+ANEXO4!E$119</f>
        <v>3000</v>
      </c>
    </row>
    <row r="77" spans="1:7" ht="12.75">
      <c r="A77" s="143">
        <v>5</v>
      </c>
      <c r="B77" s="142">
        <v>1</v>
      </c>
      <c r="C77" s="142">
        <v>2</v>
      </c>
      <c r="D77" s="142"/>
      <c r="E77" s="142"/>
      <c r="F77" s="145" t="s">
        <v>194</v>
      </c>
      <c r="G77" s="148"/>
    </row>
    <row r="78" spans="1:7" ht="12.75">
      <c r="A78" s="143">
        <v>5</v>
      </c>
      <c r="B78" s="142">
        <v>2</v>
      </c>
      <c r="C78" s="142"/>
      <c r="D78" s="142"/>
      <c r="E78" s="142"/>
      <c r="F78" s="145" t="s">
        <v>231</v>
      </c>
      <c r="G78" s="146">
        <v>0</v>
      </c>
    </row>
    <row r="79" spans="1:7" ht="12.75">
      <c r="A79" s="143">
        <v>5</v>
      </c>
      <c r="B79" s="142">
        <v>3</v>
      </c>
      <c r="C79" s="142"/>
      <c r="D79" s="142"/>
      <c r="E79" s="142"/>
      <c r="F79" s="145" t="s">
        <v>232</v>
      </c>
      <c r="G79" s="146">
        <f>+G80</f>
        <v>0</v>
      </c>
    </row>
    <row r="80" spans="1:7" ht="12.75">
      <c r="A80" s="143">
        <v>5</v>
      </c>
      <c r="B80" s="142">
        <v>3</v>
      </c>
      <c r="C80" s="142">
        <v>1</v>
      </c>
      <c r="D80" s="142"/>
      <c r="E80" s="142"/>
      <c r="F80" s="145" t="s">
        <v>195</v>
      </c>
      <c r="G80" s="148"/>
    </row>
    <row r="81" spans="1:7" ht="12.75">
      <c r="A81" s="140">
        <v>6</v>
      </c>
      <c r="B81" s="142"/>
      <c r="C81" s="142"/>
      <c r="D81" s="142"/>
      <c r="E81" s="142"/>
      <c r="F81" s="145" t="s">
        <v>141</v>
      </c>
      <c r="G81" s="146">
        <f>+G82</f>
        <v>0</v>
      </c>
    </row>
    <row r="82" spans="1:7" ht="12.75">
      <c r="A82" s="143">
        <v>6</v>
      </c>
      <c r="B82" s="142">
        <v>1</v>
      </c>
      <c r="C82" s="142"/>
      <c r="D82" s="142"/>
      <c r="E82" s="142"/>
      <c r="F82" s="145" t="s">
        <v>233</v>
      </c>
      <c r="G82" s="146">
        <f>+G83</f>
        <v>0</v>
      </c>
    </row>
    <row r="83" spans="1:7" ht="13.5" thickBot="1">
      <c r="A83" s="151">
        <v>6</v>
      </c>
      <c r="B83" s="152">
        <v>1</v>
      </c>
      <c r="C83" s="152">
        <v>1</v>
      </c>
      <c r="D83" s="152"/>
      <c r="E83" s="152"/>
      <c r="F83" s="201" t="s">
        <v>196</v>
      </c>
      <c r="G83" s="155">
        <v>0</v>
      </c>
    </row>
    <row r="84" spans="6:7" ht="13.5" thickBot="1">
      <c r="F84" s="322" t="s">
        <v>234</v>
      </c>
      <c r="G84" s="323">
        <f>+G63+G74+G81</f>
        <v>2849230</v>
      </c>
    </row>
    <row r="86" ht="12.75">
      <c r="A86" s="63" t="str">
        <f>+A58</f>
        <v>Ordenanza N° 5677/08</v>
      </c>
    </row>
    <row r="87" spans="1:7" ht="15">
      <c r="A87" s="511" t="str">
        <f>+A59</f>
        <v>PRESUPUESTO AÑO 2009</v>
      </c>
      <c r="B87" s="512"/>
      <c r="C87" s="512"/>
      <c r="D87" s="512"/>
      <c r="E87" s="512"/>
      <c r="F87" s="512"/>
      <c r="G87" s="512"/>
    </row>
    <row r="88" spans="1:7" ht="13.5" thickBot="1">
      <c r="A88" s="28" t="s">
        <v>791</v>
      </c>
      <c r="G88" s="14">
        <v>341</v>
      </c>
    </row>
    <row r="89" spans="1:7" ht="13.5" thickBot="1">
      <c r="A89" s="507" t="s">
        <v>167</v>
      </c>
      <c r="B89" s="508"/>
      <c r="C89" s="508"/>
      <c r="D89" s="508"/>
      <c r="E89" s="508"/>
      <c r="F89" s="320" t="s">
        <v>201</v>
      </c>
      <c r="G89" s="509" t="s">
        <v>202</v>
      </c>
    </row>
    <row r="90" spans="1:7" ht="13.5" thickBot="1">
      <c r="A90" s="312" t="s">
        <v>203</v>
      </c>
      <c r="B90" s="312" t="s">
        <v>204</v>
      </c>
      <c r="C90" s="312" t="s">
        <v>205</v>
      </c>
      <c r="D90" s="312" t="s">
        <v>171</v>
      </c>
      <c r="E90" s="315" t="s">
        <v>206</v>
      </c>
      <c r="F90" s="321" t="s">
        <v>207</v>
      </c>
      <c r="G90" s="510"/>
    </row>
    <row r="91" spans="1:7" ht="12.75">
      <c r="A91" s="138">
        <v>4</v>
      </c>
      <c r="B91" s="139"/>
      <c r="C91" s="139"/>
      <c r="D91" s="139"/>
      <c r="E91" s="156"/>
      <c r="F91" s="157" t="s">
        <v>127</v>
      </c>
      <c r="G91" s="159">
        <f>+G92+G98+G100</f>
        <v>1216370</v>
      </c>
    </row>
    <row r="92" spans="1:7" ht="12.75">
      <c r="A92" s="143">
        <v>4</v>
      </c>
      <c r="B92" s="142">
        <v>1</v>
      </c>
      <c r="C92" s="142"/>
      <c r="D92" s="142"/>
      <c r="E92" s="144"/>
      <c r="F92" s="145" t="s">
        <v>208</v>
      </c>
      <c r="G92" s="146">
        <f>+G93+G96+G97</f>
        <v>1216370</v>
      </c>
    </row>
    <row r="93" spans="1:7" ht="12.75">
      <c r="A93" s="143">
        <v>4</v>
      </c>
      <c r="B93" s="142">
        <v>1</v>
      </c>
      <c r="C93" s="142">
        <v>1</v>
      </c>
      <c r="D93" s="142"/>
      <c r="E93" s="144"/>
      <c r="F93" s="145" t="s">
        <v>188</v>
      </c>
      <c r="G93" s="146">
        <f>+G94+G95</f>
        <v>885860</v>
      </c>
    </row>
    <row r="94" spans="1:7" ht="12.75">
      <c r="A94" s="143">
        <v>4</v>
      </c>
      <c r="B94" s="142">
        <v>1</v>
      </c>
      <c r="C94" s="142">
        <v>1</v>
      </c>
      <c r="D94" s="142">
        <v>1</v>
      </c>
      <c r="E94" s="144"/>
      <c r="F94" s="145" t="s">
        <v>209</v>
      </c>
      <c r="G94" s="146">
        <f>+ANEXO4!F$23</f>
        <v>854080</v>
      </c>
    </row>
    <row r="95" spans="1:7" ht="12.75">
      <c r="A95" s="143">
        <v>4</v>
      </c>
      <c r="B95" s="142">
        <v>1</v>
      </c>
      <c r="C95" s="142">
        <v>1</v>
      </c>
      <c r="D95" s="142">
        <v>2</v>
      </c>
      <c r="E95" s="144"/>
      <c r="F95" s="145" t="s">
        <v>226</v>
      </c>
      <c r="G95" s="146">
        <f>+ANEXO4!D$42</f>
        <v>31780</v>
      </c>
    </row>
    <row r="96" spans="1:7" ht="12.75">
      <c r="A96" s="143">
        <v>4</v>
      </c>
      <c r="B96" s="142">
        <v>1</v>
      </c>
      <c r="C96" s="142">
        <v>2</v>
      </c>
      <c r="D96" s="142"/>
      <c r="E96" s="144"/>
      <c r="F96" s="145" t="s">
        <v>189</v>
      </c>
      <c r="G96" s="146">
        <f>+ANEXO4!F$71</f>
        <v>15350</v>
      </c>
    </row>
    <row r="97" spans="1:7" ht="12.75">
      <c r="A97" s="143">
        <v>4</v>
      </c>
      <c r="B97" s="142">
        <v>1</v>
      </c>
      <c r="C97" s="142">
        <v>3</v>
      </c>
      <c r="D97" s="142"/>
      <c r="E97" s="144"/>
      <c r="F97" s="145" t="s">
        <v>190</v>
      </c>
      <c r="G97" s="146">
        <f>+ANEXO4!F$98</f>
        <v>315160</v>
      </c>
    </row>
    <row r="98" spans="1:7" ht="12.75">
      <c r="A98" s="143">
        <v>4</v>
      </c>
      <c r="B98" s="142">
        <v>2</v>
      </c>
      <c r="C98" s="142"/>
      <c r="D98" s="142"/>
      <c r="E98" s="144"/>
      <c r="F98" s="145" t="s">
        <v>227</v>
      </c>
      <c r="G98" s="146">
        <f>+G99</f>
        <v>0</v>
      </c>
    </row>
    <row r="99" spans="1:7" ht="12.75">
      <c r="A99" s="143">
        <v>4</v>
      </c>
      <c r="B99" s="142">
        <v>2</v>
      </c>
      <c r="C99" s="142">
        <v>1</v>
      </c>
      <c r="D99" s="142"/>
      <c r="E99" s="144"/>
      <c r="F99" s="145" t="s">
        <v>228</v>
      </c>
      <c r="G99" s="148">
        <v>0</v>
      </c>
    </row>
    <row r="100" spans="1:7" ht="12.75">
      <c r="A100" s="143">
        <v>4</v>
      </c>
      <c r="B100" s="142">
        <v>3</v>
      </c>
      <c r="C100" s="142"/>
      <c r="D100" s="142"/>
      <c r="E100" s="144"/>
      <c r="F100" s="145" t="s">
        <v>229</v>
      </c>
      <c r="G100" s="146">
        <f>+G101</f>
        <v>0</v>
      </c>
    </row>
    <row r="101" spans="1:7" ht="12.75">
      <c r="A101" s="143">
        <v>4</v>
      </c>
      <c r="B101" s="142">
        <v>3</v>
      </c>
      <c r="C101" s="142">
        <v>1</v>
      </c>
      <c r="D101" s="142"/>
      <c r="E101" s="144"/>
      <c r="F101" s="145" t="s">
        <v>192</v>
      </c>
      <c r="G101" s="148"/>
    </row>
    <row r="102" spans="1:7" ht="12.75">
      <c r="A102" s="140">
        <v>5</v>
      </c>
      <c r="B102" s="142"/>
      <c r="C102" s="142"/>
      <c r="D102" s="142"/>
      <c r="E102" s="144"/>
      <c r="F102" s="145" t="s">
        <v>136</v>
      </c>
      <c r="G102" s="146">
        <f>+G103+G106+G107</f>
        <v>3230</v>
      </c>
    </row>
    <row r="103" spans="1:7" ht="12.75">
      <c r="A103" s="143">
        <v>5</v>
      </c>
      <c r="B103" s="142">
        <v>1</v>
      </c>
      <c r="C103" s="142"/>
      <c r="D103" s="142"/>
      <c r="E103" s="144"/>
      <c r="F103" s="145" t="s">
        <v>230</v>
      </c>
      <c r="G103" s="146">
        <f>+G104+G105</f>
        <v>3230</v>
      </c>
    </row>
    <row r="104" spans="1:7" ht="12.75">
      <c r="A104" s="143">
        <v>5</v>
      </c>
      <c r="B104" s="142">
        <v>1</v>
      </c>
      <c r="C104" s="142">
        <v>1</v>
      </c>
      <c r="D104" s="142"/>
      <c r="E104" s="144"/>
      <c r="F104" s="145" t="s">
        <v>193</v>
      </c>
      <c r="G104" s="148">
        <f>+ANEXO4!F$119</f>
        <v>3230</v>
      </c>
    </row>
    <row r="105" spans="1:7" ht="12.75">
      <c r="A105" s="143">
        <v>5</v>
      </c>
      <c r="B105" s="142">
        <v>1</v>
      </c>
      <c r="C105" s="142">
        <v>2</v>
      </c>
      <c r="D105" s="142"/>
      <c r="E105" s="142"/>
      <c r="F105" s="145" t="s">
        <v>194</v>
      </c>
      <c r="G105" s="148"/>
    </row>
    <row r="106" spans="1:7" ht="12.75">
      <c r="A106" s="143">
        <v>5</v>
      </c>
      <c r="B106" s="142">
        <v>2</v>
      </c>
      <c r="C106" s="142"/>
      <c r="D106" s="142"/>
      <c r="E106" s="142"/>
      <c r="F106" s="145" t="s">
        <v>231</v>
      </c>
      <c r="G106" s="146">
        <v>0</v>
      </c>
    </row>
    <row r="107" spans="1:7" ht="12.75">
      <c r="A107" s="143">
        <v>5</v>
      </c>
      <c r="B107" s="142">
        <v>3</v>
      </c>
      <c r="C107" s="142"/>
      <c r="D107" s="142"/>
      <c r="E107" s="142"/>
      <c r="F107" s="145" t="s">
        <v>232</v>
      </c>
      <c r="G107" s="146">
        <f>+G108</f>
        <v>0</v>
      </c>
    </row>
    <row r="108" spans="1:7" ht="12.75">
      <c r="A108" s="143">
        <v>5</v>
      </c>
      <c r="B108" s="142">
        <v>3</v>
      </c>
      <c r="C108" s="142">
        <v>1</v>
      </c>
      <c r="D108" s="142"/>
      <c r="E108" s="142"/>
      <c r="F108" s="145" t="s">
        <v>195</v>
      </c>
      <c r="G108" s="148"/>
    </row>
    <row r="109" spans="1:7" ht="12.75">
      <c r="A109" s="140">
        <v>6</v>
      </c>
      <c r="B109" s="142"/>
      <c r="C109" s="142"/>
      <c r="D109" s="142"/>
      <c r="E109" s="142"/>
      <c r="F109" s="145" t="s">
        <v>141</v>
      </c>
      <c r="G109" s="146">
        <f>+G110</f>
        <v>0</v>
      </c>
    </row>
    <row r="110" spans="1:7" ht="12.75">
      <c r="A110" s="143">
        <v>6</v>
      </c>
      <c r="B110" s="142">
        <v>1</v>
      </c>
      <c r="C110" s="142"/>
      <c r="D110" s="142"/>
      <c r="E110" s="142"/>
      <c r="F110" s="145" t="s">
        <v>233</v>
      </c>
      <c r="G110" s="146">
        <f>+G111</f>
        <v>0</v>
      </c>
    </row>
    <row r="111" spans="1:7" ht="13.5" thickBot="1">
      <c r="A111" s="151">
        <v>6</v>
      </c>
      <c r="B111" s="152">
        <v>1</v>
      </c>
      <c r="C111" s="152">
        <v>1</v>
      </c>
      <c r="D111" s="152"/>
      <c r="E111" s="152"/>
      <c r="F111" s="201" t="s">
        <v>196</v>
      </c>
      <c r="G111" s="155">
        <v>0</v>
      </c>
    </row>
    <row r="112" spans="6:7" ht="13.5" thickBot="1">
      <c r="F112" s="322" t="s">
        <v>234</v>
      </c>
      <c r="G112" s="323">
        <f>+G91+G102+G109</f>
        <v>1219600</v>
      </c>
    </row>
    <row r="114" ht="12.75">
      <c r="A114" s="63" t="str">
        <f>+A86</f>
        <v>Ordenanza N° 5677/08</v>
      </c>
    </row>
    <row r="115" spans="1:7" ht="15">
      <c r="A115" s="511" t="str">
        <f>+A87</f>
        <v>PRESUPUESTO AÑO 2009</v>
      </c>
      <c r="B115" s="512"/>
      <c r="C115" s="512"/>
      <c r="D115" s="512"/>
      <c r="E115" s="512"/>
      <c r="F115" s="512"/>
      <c r="G115" s="512"/>
    </row>
    <row r="116" spans="1:7" ht="13.5" thickBot="1">
      <c r="A116" s="28" t="s">
        <v>792</v>
      </c>
      <c r="G116" s="14">
        <v>351</v>
      </c>
    </row>
    <row r="117" spans="1:7" ht="13.5" thickBot="1">
      <c r="A117" s="507" t="s">
        <v>167</v>
      </c>
      <c r="B117" s="508"/>
      <c r="C117" s="508"/>
      <c r="D117" s="508"/>
      <c r="E117" s="508"/>
      <c r="F117" s="320" t="s">
        <v>201</v>
      </c>
      <c r="G117" s="509" t="s">
        <v>202</v>
      </c>
    </row>
    <row r="118" spans="1:7" ht="13.5" thickBot="1">
      <c r="A118" s="312" t="s">
        <v>203</v>
      </c>
      <c r="B118" s="312" t="s">
        <v>204</v>
      </c>
      <c r="C118" s="312" t="s">
        <v>205</v>
      </c>
      <c r="D118" s="312" t="s">
        <v>171</v>
      </c>
      <c r="E118" s="315" t="s">
        <v>206</v>
      </c>
      <c r="F118" s="321" t="s">
        <v>207</v>
      </c>
      <c r="G118" s="510"/>
    </row>
    <row r="119" spans="1:7" ht="12.75">
      <c r="A119" s="138">
        <v>4</v>
      </c>
      <c r="B119" s="139"/>
      <c r="C119" s="139"/>
      <c r="D119" s="139"/>
      <c r="E119" s="156"/>
      <c r="F119" s="157" t="s">
        <v>127</v>
      </c>
      <c r="G119" s="159">
        <f>+G120+G126+G128</f>
        <v>3581760</v>
      </c>
    </row>
    <row r="120" spans="1:7" ht="12.75">
      <c r="A120" s="143">
        <v>4</v>
      </c>
      <c r="B120" s="142">
        <v>1</v>
      </c>
      <c r="C120" s="142"/>
      <c r="D120" s="142"/>
      <c r="E120" s="144"/>
      <c r="F120" s="145" t="s">
        <v>208</v>
      </c>
      <c r="G120" s="146">
        <f>+G121+G124+G125</f>
        <v>3581760</v>
      </c>
    </row>
    <row r="121" spans="1:7" ht="12.75">
      <c r="A121" s="143">
        <v>4</v>
      </c>
      <c r="B121" s="142">
        <v>1</v>
      </c>
      <c r="C121" s="142">
        <v>1</v>
      </c>
      <c r="D121" s="142"/>
      <c r="E121" s="144"/>
      <c r="F121" s="145" t="s">
        <v>188</v>
      </c>
      <c r="G121" s="146">
        <f>+G122+G123</f>
        <v>1814430</v>
      </c>
    </row>
    <row r="122" spans="1:7" ht="12.75">
      <c r="A122" s="143">
        <v>4</v>
      </c>
      <c r="B122" s="142">
        <v>1</v>
      </c>
      <c r="C122" s="142">
        <v>1</v>
      </c>
      <c r="D122" s="142">
        <v>1</v>
      </c>
      <c r="E122" s="144"/>
      <c r="F122" s="145" t="s">
        <v>209</v>
      </c>
      <c r="G122" s="146">
        <f>+ANEXO4!G23</f>
        <v>1601600</v>
      </c>
    </row>
    <row r="123" spans="1:7" ht="12.75">
      <c r="A123" s="143">
        <v>4</v>
      </c>
      <c r="B123" s="142">
        <v>1</v>
      </c>
      <c r="C123" s="142">
        <v>1</v>
      </c>
      <c r="D123" s="142">
        <v>2</v>
      </c>
      <c r="E123" s="144"/>
      <c r="F123" s="145" t="s">
        <v>226</v>
      </c>
      <c r="G123" s="146">
        <f>+ANEXO4!E42</f>
        <v>212830</v>
      </c>
    </row>
    <row r="124" spans="1:7" ht="12.75">
      <c r="A124" s="143">
        <v>4</v>
      </c>
      <c r="B124" s="142">
        <v>1</v>
      </c>
      <c r="C124" s="142">
        <v>2</v>
      </c>
      <c r="D124" s="142"/>
      <c r="E124" s="144"/>
      <c r="F124" s="145" t="s">
        <v>189</v>
      </c>
      <c r="G124" s="146">
        <f>+ANEXO4!G71</f>
        <v>89750</v>
      </c>
    </row>
    <row r="125" spans="1:7" ht="12.75">
      <c r="A125" s="143">
        <v>4</v>
      </c>
      <c r="B125" s="142">
        <v>1</v>
      </c>
      <c r="C125" s="142">
        <v>3</v>
      </c>
      <c r="D125" s="142"/>
      <c r="E125" s="144"/>
      <c r="F125" s="145" t="s">
        <v>190</v>
      </c>
      <c r="G125" s="146">
        <f>+ANEXO4!G98</f>
        <v>1677580</v>
      </c>
    </row>
    <row r="126" spans="1:7" ht="12.75">
      <c r="A126" s="143">
        <v>4</v>
      </c>
      <c r="B126" s="142">
        <v>2</v>
      </c>
      <c r="C126" s="142"/>
      <c r="D126" s="142"/>
      <c r="E126" s="144"/>
      <c r="F126" s="145" t="s">
        <v>227</v>
      </c>
      <c r="G126" s="146">
        <f>+G127</f>
        <v>0</v>
      </c>
    </row>
    <row r="127" spans="1:7" ht="12.75">
      <c r="A127" s="143">
        <v>4</v>
      </c>
      <c r="B127" s="142">
        <v>2</v>
      </c>
      <c r="C127" s="142">
        <v>1</v>
      </c>
      <c r="D127" s="142"/>
      <c r="E127" s="144"/>
      <c r="F127" s="145" t="s">
        <v>228</v>
      </c>
      <c r="G127" s="148"/>
    </row>
    <row r="128" spans="1:7" ht="12.75">
      <c r="A128" s="143">
        <v>4</v>
      </c>
      <c r="B128" s="142">
        <v>3</v>
      </c>
      <c r="C128" s="142"/>
      <c r="D128" s="142"/>
      <c r="E128" s="144"/>
      <c r="F128" s="145" t="s">
        <v>229</v>
      </c>
      <c r="G128" s="146">
        <f>+G129</f>
        <v>0</v>
      </c>
    </row>
    <row r="129" spans="1:7" ht="12.75">
      <c r="A129" s="143">
        <v>4</v>
      </c>
      <c r="B129" s="142">
        <v>3</v>
      </c>
      <c r="C129" s="142">
        <v>1</v>
      </c>
      <c r="D129" s="142"/>
      <c r="E129" s="144"/>
      <c r="F129" s="145" t="s">
        <v>192</v>
      </c>
      <c r="G129" s="148"/>
    </row>
    <row r="130" spans="1:7" ht="12.75">
      <c r="A130" s="140">
        <v>5</v>
      </c>
      <c r="B130" s="142"/>
      <c r="C130" s="142"/>
      <c r="D130" s="142"/>
      <c r="E130" s="144"/>
      <c r="F130" s="145" t="s">
        <v>136</v>
      </c>
      <c r="G130" s="146">
        <f>+G131+G134+G135</f>
        <v>6820</v>
      </c>
    </row>
    <row r="131" spans="1:7" ht="12.75">
      <c r="A131" s="143">
        <v>5</v>
      </c>
      <c r="B131" s="142">
        <v>1</v>
      </c>
      <c r="C131" s="142"/>
      <c r="D131" s="142"/>
      <c r="E131" s="144"/>
      <c r="F131" s="145" t="s">
        <v>230</v>
      </c>
      <c r="G131" s="146">
        <f>+G132+G133</f>
        <v>6820</v>
      </c>
    </row>
    <row r="132" spans="1:7" ht="12.75">
      <c r="A132" s="143">
        <v>5</v>
      </c>
      <c r="B132" s="142">
        <v>1</v>
      </c>
      <c r="C132" s="142">
        <v>1</v>
      </c>
      <c r="D132" s="142"/>
      <c r="E132" s="144"/>
      <c r="F132" s="145" t="s">
        <v>193</v>
      </c>
      <c r="G132" s="148">
        <f>+ANEXO4!G119</f>
        <v>6820</v>
      </c>
    </row>
    <row r="133" spans="1:7" ht="12.75">
      <c r="A133" s="143">
        <v>5</v>
      </c>
      <c r="B133" s="142">
        <v>1</v>
      </c>
      <c r="C133" s="142">
        <v>2</v>
      </c>
      <c r="D133" s="142"/>
      <c r="E133" s="142"/>
      <c r="F133" s="145" t="s">
        <v>194</v>
      </c>
      <c r="G133" s="148"/>
    </row>
    <row r="134" spans="1:7" ht="12.75">
      <c r="A134" s="143">
        <v>5</v>
      </c>
      <c r="B134" s="142">
        <v>2</v>
      </c>
      <c r="C134" s="142"/>
      <c r="D134" s="142"/>
      <c r="E134" s="142"/>
      <c r="F134" s="145" t="s">
        <v>231</v>
      </c>
      <c r="G134" s="146">
        <v>0</v>
      </c>
    </row>
    <row r="135" spans="1:7" ht="12.75">
      <c r="A135" s="143">
        <v>5</v>
      </c>
      <c r="B135" s="142">
        <v>3</v>
      </c>
      <c r="C135" s="142"/>
      <c r="D135" s="142"/>
      <c r="E135" s="142"/>
      <c r="F135" s="145" t="s">
        <v>232</v>
      </c>
      <c r="G135" s="146">
        <f>+G136</f>
        <v>0</v>
      </c>
    </row>
    <row r="136" spans="1:7" ht="12.75">
      <c r="A136" s="143">
        <v>5</v>
      </c>
      <c r="B136" s="142">
        <v>3</v>
      </c>
      <c r="C136" s="142">
        <v>1</v>
      </c>
      <c r="D136" s="142"/>
      <c r="E136" s="142"/>
      <c r="F136" s="145" t="s">
        <v>195</v>
      </c>
      <c r="G136" s="148"/>
    </row>
    <row r="137" spans="1:7" ht="12.75">
      <c r="A137" s="140">
        <v>6</v>
      </c>
      <c r="B137" s="142"/>
      <c r="C137" s="142"/>
      <c r="D137" s="142"/>
      <c r="E137" s="142"/>
      <c r="F137" s="145" t="s">
        <v>141</v>
      </c>
      <c r="G137" s="146">
        <f>+G138</f>
        <v>0</v>
      </c>
    </row>
    <row r="138" spans="1:7" ht="12.75">
      <c r="A138" s="143">
        <v>6</v>
      </c>
      <c r="B138" s="142">
        <v>1</v>
      </c>
      <c r="C138" s="142"/>
      <c r="D138" s="142"/>
      <c r="E138" s="142"/>
      <c r="F138" s="145" t="s">
        <v>233</v>
      </c>
      <c r="G138" s="146">
        <f>+G139</f>
        <v>0</v>
      </c>
    </row>
    <row r="139" spans="1:7" ht="13.5" thickBot="1">
      <c r="A139" s="151">
        <v>6</v>
      </c>
      <c r="B139" s="152">
        <v>1</v>
      </c>
      <c r="C139" s="152">
        <v>1</v>
      </c>
      <c r="D139" s="152"/>
      <c r="E139" s="152"/>
      <c r="F139" s="201" t="s">
        <v>196</v>
      </c>
      <c r="G139" s="155"/>
    </row>
    <row r="140" spans="6:7" ht="13.5" thickBot="1">
      <c r="F140" s="322" t="s">
        <v>234</v>
      </c>
      <c r="G140" s="323">
        <f>+G119+G130+G137</f>
        <v>3588580</v>
      </c>
    </row>
    <row r="142" spans="1:7" s="82" customFormat="1" ht="12.75">
      <c r="A142" s="79" t="str">
        <f>+A114</f>
        <v>Ordenanza N° 5677/08</v>
      </c>
      <c r="B142" s="81"/>
      <c r="C142" s="81"/>
      <c r="D142" s="81"/>
      <c r="E142" s="81"/>
      <c r="F142" s="81"/>
      <c r="G142" s="81"/>
    </row>
    <row r="143" spans="1:7" s="82" customFormat="1" ht="15">
      <c r="A143" s="511" t="str">
        <f>+A115</f>
        <v>PRESUPUESTO AÑO 2009</v>
      </c>
      <c r="B143" s="512"/>
      <c r="C143" s="512"/>
      <c r="D143" s="512"/>
      <c r="E143" s="512"/>
      <c r="F143" s="512"/>
      <c r="G143" s="512"/>
    </row>
    <row r="144" spans="1:7" ht="13.5" thickBot="1">
      <c r="A144" s="28" t="s">
        <v>263</v>
      </c>
      <c r="G144" s="14">
        <v>361</v>
      </c>
    </row>
    <row r="145" spans="1:7" ht="13.5" thickBot="1">
      <c r="A145" s="507" t="s">
        <v>167</v>
      </c>
      <c r="B145" s="508"/>
      <c r="C145" s="508"/>
      <c r="D145" s="508"/>
      <c r="E145" s="508"/>
      <c r="F145" s="320" t="s">
        <v>201</v>
      </c>
      <c r="G145" s="509" t="s">
        <v>202</v>
      </c>
    </row>
    <row r="146" spans="1:7" ht="13.5" thickBot="1">
      <c r="A146" s="312" t="s">
        <v>203</v>
      </c>
      <c r="B146" s="312" t="s">
        <v>204</v>
      </c>
      <c r="C146" s="312" t="s">
        <v>205</v>
      </c>
      <c r="D146" s="312" t="s">
        <v>171</v>
      </c>
      <c r="E146" s="315" t="s">
        <v>206</v>
      </c>
      <c r="F146" s="321" t="s">
        <v>207</v>
      </c>
      <c r="G146" s="510"/>
    </row>
    <row r="147" spans="1:7" ht="12.75">
      <c r="A147" s="138">
        <v>4</v>
      </c>
      <c r="B147" s="139"/>
      <c r="C147" s="139"/>
      <c r="D147" s="139"/>
      <c r="E147" s="156"/>
      <c r="F147" s="157" t="s">
        <v>127</v>
      </c>
      <c r="G147" s="159">
        <f>+G148+G154+G156</f>
        <v>2472320</v>
      </c>
    </row>
    <row r="148" spans="1:7" ht="12.75">
      <c r="A148" s="143">
        <v>4</v>
      </c>
      <c r="B148" s="142">
        <v>1</v>
      </c>
      <c r="C148" s="142"/>
      <c r="D148" s="142"/>
      <c r="E148" s="144"/>
      <c r="F148" s="145" t="s">
        <v>208</v>
      </c>
      <c r="G148" s="146">
        <f>+G149+G152+G153</f>
        <v>2472320</v>
      </c>
    </row>
    <row r="149" spans="1:7" ht="12.75">
      <c r="A149" s="143">
        <v>4</v>
      </c>
      <c r="B149" s="142">
        <v>1</v>
      </c>
      <c r="C149" s="142">
        <v>1</v>
      </c>
      <c r="D149" s="142"/>
      <c r="E149" s="144"/>
      <c r="F149" s="145" t="s">
        <v>188</v>
      </c>
      <c r="G149" s="146">
        <f>+G150+G151</f>
        <v>702420</v>
      </c>
    </row>
    <row r="150" spans="1:7" ht="12.75">
      <c r="A150" s="143">
        <v>4</v>
      </c>
      <c r="B150" s="142">
        <v>1</v>
      </c>
      <c r="C150" s="142">
        <v>1</v>
      </c>
      <c r="D150" s="142">
        <v>1</v>
      </c>
      <c r="E150" s="144"/>
      <c r="F150" s="145" t="s">
        <v>209</v>
      </c>
      <c r="G150" s="146">
        <f>+ANEXO4!H$23</f>
        <v>579240</v>
      </c>
    </row>
    <row r="151" spans="1:7" ht="12.75">
      <c r="A151" s="143">
        <v>4</v>
      </c>
      <c r="B151" s="142">
        <v>1</v>
      </c>
      <c r="C151" s="142">
        <v>1</v>
      </c>
      <c r="D151" s="142">
        <v>2</v>
      </c>
      <c r="E151" s="144"/>
      <c r="F151" s="145" t="s">
        <v>226</v>
      </c>
      <c r="G151" s="146">
        <f>+ANEXO4!F$42</f>
        <v>123180</v>
      </c>
    </row>
    <row r="152" spans="1:7" ht="12.75">
      <c r="A152" s="143">
        <v>4</v>
      </c>
      <c r="B152" s="142">
        <v>1</v>
      </c>
      <c r="C152" s="142">
        <v>2</v>
      </c>
      <c r="D152" s="142"/>
      <c r="E152" s="144"/>
      <c r="F152" s="145" t="s">
        <v>189</v>
      </c>
      <c r="G152" s="146">
        <f>+ANEXO4!H$71</f>
        <v>313200</v>
      </c>
    </row>
    <row r="153" spans="1:7" ht="12.75">
      <c r="A153" s="143">
        <v>4</v>
      </c>
      <c r="B153" s="142">
        <v>1</v>
      </c>
      <c r="C153" s="142">
        <v>3</v>
      </c>
      <c r="D153" s="142"/>
      <c r="E153" s="144"/>
      <c r="F153" s="145" t="s">
        <v>190</v>
      </c>
      <c r="G153" s="146">
        <f>+ANEXO4!H$98</f>
        <v>1456700</v>
      </c>
    </row>
    <row r="154" spans="1:7" ht="12.75">
      <c r="A154" s="143">
        <v>4</v>
      </c>
      <c r="B154" s="142">
        <v>2</v>
      </c>
      <c r="C154" s="142"/>
      <c r="D154" s="142"/>
      <c r="E154" s="144"/>
      <c r="F154" s="145" t="s">
        <v>227</v>
      </c>
      <c r="G154" s="146">
        <f>+G155</f>
        <v>0</v>
      </c>
    </row>
    <row r="155" spans="1:7" ht="12.75">
      <c r="A155" s="143">
        <v>4</v>
      </c>
      <c r="B155" s="142">
        <v>2</v>
      </c>
      <c r="C155" s="142">
        <v>1</v>
      </c>
      <c r="D155" s="142"/>
      <c r="E155" s="144"/>
      <c r="F155" s="145" t="s">
        <v>228</v>
      </c>
      <c r="G155" s="148">
        <v>0</v>
      </c>
    </row>
    <row r="156" spans="1:7" ht="12.75">
      <c r="A156" s="143">
        <v>4</v>
      </c>
      <c r="B156" s="142">
        <v>3</v>
      </c>
      <c r="C156" s="142"/>
      <c r="D156" s="142"/>
      <c r="E156" s="144"/>
      <c r="F156" s="145" t="s">
        <v>229</v>
      </c>
      <c r="G156" s="146">
        <f>+G157</f>
        <v>0</v>
      </c>
    </row>
    <row r="157" spans="1:7" ht="12.75">
      <c r="A157" s="143">
        <v>4</v>
      </c>
      <c r="B157" s="142">
        <v>3</v>
      </c>
      <c r="C157" s="142">
        <v>1</v>
      </c>
      <c r="D157" s="142"/>
      <c r="E157" s="144"/>
      <c r="F157" s="145" t="s">
        <v>192</v>
      </c>
      <c r="G157" s="148"/>
    </row>
    <row r="158" spans="1:7" ht="12.75">
      <c r="A158" s="140">
        <v>5</v>
      </c>
      <c r="B158" s="142"/>
      <c r="C158" s="142"/>
      <c r="D158" s="142"/>
      <c r="E158" s="144"/>
      <c r="F158" s="145" t="s">
        <v>136</v>
      </c>
      <c r="G158" s="146">
        <f>+G159+G162+G163</f>
        <v>371100</v>
      </c>
    </row>
    <row r="159" spans="1:7" ht="12.75">
      <c r="A159" s="143">
        <v>5</v>
      </c>
      <c r="B159" s="142">
        <v>1</v>
      </c>
      <c r="C159" s="142"/>
      <c r="D159" s="142"/>
      <c r="E159" s="144"/>
      <c r="F159" s="145" t="s">
        <v>230</v>
      </c>
      <c r="G159" s="146">
        <f>+G160+G161</f>
        <v>371100</v>
      </c>
    </row>
    <row r="160" spans="1:7" ht="12.75">
      <c r="A160" s="143">
        <v>5</v>
      </c>
      <c r="B160" s="142">
        <v>1</v>
      </c>
      <c r="C160" s="142">
        <v>1</v>
      </c>
      <c r="D160" s="142"/>
      <c r="E160" s="144"/>
      <c r="F160" s="145" t="s">
        <v>193</v>
      </c>
      <c r="G160" s="148">
        <f>+ANEXO4!H$119</f>
        <v>371100</v>
      </c>
    </row>
    <row r="161" spans="1:7" ht="12.75">
      <c r="A161" s="143">
        <v>5</v>
      </c>
      <c r="B161" s="142">
        <v>1</v>
      </c>
      <c r="C161" s="142">
        <v>2</v>
      </c>
      <c r="D161" s="142"/>
      <c r="E161" s="142"/>
      <c r="F161" s="145" t="s">
        <v>194</v>
      </c>
      <c r="G161" s="148"/>
    </row>
    <row r="162" spans="1:7" ht="12.75">
      <c r="A162" s="143">
        <v>5</v>
      </c>
      <c r="B162" s="142">
        <v>2</v>
      </c>
      <c r="C162" s="142"/>
      <c r="D162" s="142"/>
      <c r="E162" s="142"/>
      <c r="F162" s="145" t="s">
        <v>231</v>
      </c>
      <c r="G162" s="146">
        <v>0</v>
      </c>
    </row>
    <row r="163" spans="1:7" ht="12.75">
      <c r="A163" s="143">
        <v>5</v>
      </c>
      <c r="B163" s="142">
        <v>3</v>
      </c>
      <c r="C163" s="142"/>
      <c r="D163" s="142"/>
      <c r="E163" s="142"/>
      <c r="F163" s="145" t="s">
        <v>232</v>
      </c>
      <c r="G163" s="146">
        <f>+G164</f>
        <v>0</v>
      </c>
    </row>
    <row r="164" spans="1:7" ht="12.75">
      <c r="A164" s="143">
        <v>5</v>
      </c>
      <c r="B164" s="142">
        <v>3</v>
      </c>
      <c r="C164" s="142">
        <v>1</v>
      </c>
      <c r="D164" s="142"/>
      <c r="E164" s="142"/>
      <c r="F164" s="145" t="s">
        <v>195</v>
      </c>
      <c r="G164" s="148"/>
    </row>
    <row r="165" spans="1:7" ht="12.75">
      <c r="A165" s="140">
        <v>6</v>
      </c>
      <c r="B165" s="142"/>
      <c r="C165" s="142"/>
      <c r="D165" s="142"/>
      <c r="E165" s="142"/>
      <c r="F165" s="145" t="s">
        <v>141</v>
      </c>
      <c r="G165" s="146">
        <f>+G166</f>
        <v>0</v>
      </c>
    </row>
    <row r="166" spans="1:7" ht="12.75">
      <c r="A166" s="143">
        <v>6</v>
      </c>
      <c r="B166" s="142">
        <v>1</v>
      </c>
      <c r="C166" s="142"/>
      <c r="D166" s="142"/>
      <c r="E166" s="142"/>
      <c r="F166" s="145" t="s">
        <v>233</v>
      </c>
      <c r="G166" s="146">
        <f>+G167</f>
        <v>0</v>
      </c>
    </row>
    <row r="167" spans="1:7" ht="13.5" thickBot="1">
      <c r="A167" s="151">
        <v>6</v>
      </c>
      <c r="B167" s="152">
        <v>1</v>
      </c>
      <c r="C167" s="152">
        <v>1</v>
      </c>
      <c r="D167" s="152"/>
      <c r="E167" s="152"/>
      <c r="F167" s="201" t="s">
        <v>196</v>
      </c>
      <c r="G167" s="155">
        <v>0</v>
      </c>
    </row>
    <row r="168" spans="6:7" ht="13.5" thickBot="1">
      <c r="F168" s="322" t="s">
        <v>234</v>
      </c>
      <c r="G168" s="323">
        <f>+G147+G158+G165</f>
        <v>2843420</v>
      </c>
    </row>
  </sheetData>
  <sheetProtection/>
  <mergeCells count="18">
    <mergeCell ref="A145:E145"/>
    <mergeCell ref="G117:G118"/>
    <mergeCell ref="G145:G146"/>
    <mergeCell ref="A89:E89"/>
    <mergeCell ref="A115:G115"/>
    <mergeCell ref="A117:E117"/>
    <mergeCell ref="A143:G143"/>
    <mergeCell ref="G89:G90"/>
    <mergeCell ref="A59:G59"/>
    <mergeCell ref="A61:E61"/>
    <mergeCell ref="A87:G87"/>
    <mergeCell ref="A2:G2"/>
    <mergeCell ref="A4:E4"/>
    <mergeCell ref="A31:G31"/>
    <mergeCell ref="A33:E33"/>
    <mergeCell ref="G4:G5"/>
    <mergeCell ref="G33:G34"/>
    <mergeCell ref="G61:G62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scale="90" r:id="rId1"/>
  <rowBreaks count="6" manualBreakCount="6">
    <brk id="28" max="255" man="1"/>
    <brk id="56" max="255" man="1"/>
    <brk id="84" max="255" man="1"/>
    <brk id="112" max="255" man="1"/>
    <brk id="140" max="255" man="1"/>
    <brk id="16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22"/>
  <sheetViews>
    <sheetView zoomScale="75" zoomScaleNormal="75" zoomScaleSheetLayoutView="75" zoomScalePageLayoutView="0" workbookViewId="0" topLeftCell="A93">
      <selection activeCell="K129" sqref="K129"/>
    </sheetView>
  </sheetViews>
  <sheetFormatPr defaultColWidth="11.421875" defaultRowHeight="12.75"/>
  <cols>
    <col min="1" max="1" width="9.140625" style="43" customWidth="1"/>
    <col min="2" max="2" width="47.00390625" style="43" customWidth="1"/>
    <col min="3" max="3" width="13.421875" style="43" bestFit="1" customWidth="1"/>
    <col min="4" max="4" width="12.140625" style="43" bestFit="1" customWidth="1"/>
    <col min="5" max="5" width="10.57421875" style="43" bestFit="1" customWidth="1"/>
    <col min="6" max="6" width="9.57421875" style="43" bestFit="1" customWidth="1"/>
    <col min="7" max="7" width="10.57421875" style="43" bestFit="1" customWidth="1"/>
    <col min="8" max="8" width="10.421875" style="43" bestFit="1" customWidth="1"/>
    <col min="9" max="9" width="10.8515625" style="43" bestFit="1" customWidth="1"/>
    <col min="10" max="10" width="13.57421875" style="43" bestFit="1" customWidth="1"/>
  </cols>
  <sheetData>
    <row r="1" ht="12.75">
      <c r="A1" s="43" t="str">
        <f>+'hac juris'!A1</f>
        <v>Ordenanza N° 5677/08</v>
      </c>
    </row>
    <row r="2" spans="1:10" ht="12.75">
      <c r="A2" s="500" t="s">
        <v>328</v>
      </c>
      <c r="B2" s="500"/>
      <c r="C2" s="500"/>
      <c r="D2" s="500"/>
      <c r="E2" s="500"/>
      <c r="F2" s="500"/>
      <c r="G2" s="500"/>
      <c r="H2" s="500"/>
      <c r="I2" s="500"/>
      <c r="J2" s="14"/>
    </row>
    <row r="3" spans="1:8" ht="12.75">
      <c r="A3" s="28" t="s">
        <v>738</v>
      </c>
      <c r="B3" s="500" t="s">
        <v>584</v>
      </c>
      <c r="C3" s="500"/>
      <c r="D3" s="500"/>
      <c r="E3" s="500"/>
      <c r="F3" s="500"/>
      <c r="G3" s="500"/>
      <c r="H3" s="500"/>
    </row>
    <row r="4" spans="1:8" ht="12.75">
      <c r="A4" s="500" t="s">
        <v>572</v>
      </c>
      <c r="B4" s="500"/>
      <c r="C4" s="500"/>
      <c r="D4" s="500"/>
      <c r="E4" s="500"/>
      <c r="F4" s="500"/>
      <c r="G4" s="500"/>
      <c r="H4" s="500"/>
    </row>
    <row r="5" ht="12.75"/>
    <row r="6" spans="1:10" ht="12.75">
      <c r="A6" s="516" t="s">
        <v>167</v>
      </c>
      <c r="B6" s="519" t="s">
        <v>555</v>
      </c>
      <c r="C6" s="310" t="s">
        <v>569</v>
      </c>
      <c r="D6" s="310" t="s">
        <v>268</v>
      </c>
      <c r="E6" s="310" t="s">
        <v>260</v>
      </c>
      <c r="F6" s="310" t="s">
        <v>586</v>
      </c>
      <c r="G6" s="310" t="s">
        <v>780</v>
      </c>
      <c r="H6" s="310" t="s">
        <v>263</v>
      </c>
      <c r="I6" s="516" t="s">
        <v>182</v>
      </c>
      <c r="J6"/>
    </row>
    <row r="7" spans="1:11" ht="12.75">
      <c r="A7" s="516"/>
      <c r="B7" s="519"/>
      <c r="C7" s="310" t="s">
        <v>587</v>
      </c>
      <c r="D7" s="310" t="s">
        <v>588</v>
      </c>
      <c r="E7" s="310" t="s">
        <v>589</v>
      </c>
      <c r="F7" s="310" t="s">
        <v>590</v>
      </c>
      <c r="G7" s="310" t="s">
        <v>592</v>
      </c>
      <c r="H7" s="310" t="s">
        <v>591</v>
      </c>
      <c r="I7" s="516"/>
      <c r="J7"/>
      <c r="K7" s="286"/>
    </row>
    <row r="8" spans="1:11" ht="12.75">
      <c r="A8" s="205" t="s">
        <v>554</v>
      </c>
      <c r="J8"/>
      <c r="K8" s="43"/>
    </row>
    <row r="9" spans="1:11" ht="12.75">
      <c r="A9" s="144" t="s">
        <v>210</v>
      </c>
      <c r="B9" s="147" t="s">
        <v>211</v>
      </c>
      <c r="C9" s="190">
        <v>158990</v>
      </c>
      <c r="D9" s="190">
        <v>210550</v>
      </c>
      <c r="E9" s="190">
        <v>202390</v>
      </c>
      <c r="F9" s="190">
        <v>151230</v>
      </c>
      <c r="G9" s="190">
        <v>247360</v>
      </c>
      <c r="H9" s="190">
        <v>135990</v>
      </c>
      <c r="I9" s="309">
        <f aca="true" t="shared" si="0" ref="I9:I22">SUM(C9:H9)</f>
        <v>1106510</v>
      </c>
      <c r="J9"/>
      <c r="K9" s="9"/>
    </row>
    <row r="10" spans="1:11" ht="12.75">
      <c r="A10" s="144" t="s">
        <v>212</v>
      </c>
      <c r="B10" s="147" t="s">
        <v>213</v>
      </c>
      <c r="C10" s="190">
        <v>22860</v>
      </c>
      <c r="D10" s="190">
        <v>89430</v>
      </c>
      <c r="E10" s="190">
        <v>51520</v>
      </c>
      <c r="F10" s="190">
        <v>34530</v>
      </c>
      <c r="G10" s="190">
        <v>105000</v>
      </c>
      <c r="H10" s="190">
        <v>19390</v>
      </c>
      <c r="I10" s="309">
        <f t="shared" si="0"/>
        <v>322730</v>
      </c>
      <c r="J10"/>
      <c r="K10" s="9"/>
    </row>
    <row r="11" spans="1:11" ht="12.75">
      <c r="A11" s="144" t="s">
        <v>214</v>
      </c>
      <c r="B11" s="147" t="s">
        <v>285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309">
        <f t="shared" si="0"/>
        <v>0</v>
      </c>
      <c r="J11"/>
      <c r="K11" s="9"/>
    </row>
    <row r="12" spans="1:11" ht="12.75">
      <c r="A12" s="144" t="s">
        <v>216</v>
      </c>
      <c r="B12" s="147" t="s">
        <v>215</v>
      </c>
      <c r="C12" s="190">
        <v>30070</v>
      </c>
      <c r="D12" s="190">
        <v>18890</v>
      </c>
      <c r="E12" s="190">
        <v>59060</v>
      </c>
      <c r="F12" s="190">
        <v>83980</v>
      </c>
      <c r="G12" s="190">
        <v>184900</v>
      </c>
      <c r="H12" s="190">
        <v>38040</v>
      </c>
      <c r="I12" s="309">
        <f t="shared" si="0"/>
        <v>414940</v>
      </c>
      <c r="J12"/>
      <c r="K12" s="9"/>
    </row>
    <row r="13" spans="1:11" ht="12.75">
      <c r="A13" s="144" t="s">
        <v>217</v>
      </c>
      <c r="B13" s="147" t="s">
        <v>218</v>
      </c>
      <c r="C13" s="190">
        <v>28530</v>
      </c>
      <c r="D13" s="190">
        <v>175720</v>
      </c>
      <c r="E13" s="190">
        <v>204350</v>
      </c>
      <c r="F13" s="190">
        <v>196350</v>
      </c>
      <c r="G13" s="190">
        <v>276820</v>
      </c>
      <c r="H13" s="190">
        <v>66310</v>
      </c>
      <c r="I13" s="309">
        <f t="shared" si="0"/>
        <v>948080</v>
      </c>
      <c r="J13"/>
      <c r="K13" s="9"/>
    </row>
    <row r="14" spans="1:11" ht="12.75">
      <c r="A14" s="144" t="s">
        <v>219</v>
      </c>
      <c r="B14" s="147" t="s">
        <v>286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309">
        <f t="shared" si="0"/>
        <v>0</v>
      </c>
      <c r="J14"/>
      <c r="K14" s="9"/>
    </row>
    <row r="15" spans="1:11" ht="12.75">
      <c r="A15" s="144" t="s">
        <v>221</v>
      </c>
      <c r="B15" s="147" t="s">
        <v>220</v>
      </c>
      <c r="C15" s="190">
        <v>131520</v>
      </c>
      <c r="D15" s="190">
        <v>289890</v>
      </c>
      <c r="E15" s="190">
        <v>296330</v>
      </c>
      <c r="F15" s="190">
        <v>208050</v>
      </c>
      <c r="G15" s="190">
        <v>400490</v>
      </c>
      <c r="H15" s="190">
        <v>149070</v>
      </c>
      <c r="I15" s="309">
        <f t="shared" si="0"/>
        <v>1475350</v>
      </c>
      <c r="J15"/>
      <c r="K15" s="9"/>
    </row>
    <row r="16" spans="1:11" ht="12.75">
      <c r="A16" s="144" t="s">
        <v>223</v>
      </c>
      <c r="B16" s="147" t="s">
        <v>222</v>
      </c>
      <c r="C16" s="190">
        <v>5950</v>
      </c>
      <c r="D16" s="190">
        <v>23750</v>
      </c>
      <c r="E16" s="190">
        <v>27000</v>
      </c>
      <c r="F16" s="190">
        <v>8130</v>
      </c>
      <c r="G16" s="190">
        <v>22140</v>
      </c>
      <c r="H16" s="190">
        <v>5400</v>
      </c>
      <c r="I16" s="309">
        <f t="shared" si="0"/>
        <v>92370</v>
      </c>
      <c r="J16"/>
      <c r="K16" s="9"/>
    </row>
    <row r="17" spans="1:11" ht="12.75">
      <c r="A17" s="144" t="s">
        <v>224</v>
      </c>
      <c r="B17" s="147" t="s">
        <v>287</v>
      </c>
      <c r="C17" s="190">
        <v>22670</v>
      </c>
      <c r="D17" s="190">
        <v>27550</v>
      </c>
      <c r="E17" s="190">
        <v>11290</v>
      </c>
      <c r="F17" s="190">
        <v>6450</v>
      </c>
      <c r="G17" s="190">
        <v>46530</v>
      </c>
      <c r="H17" s="190">
        <v>23810</v>
      </c>
      <c r="I17" s="309">
        <f t="shared" si="0"/>
        <v>138300</v>
      </c>
      <c r="J17"/>
      <c r="K17" s="9"/>
    </row>
    <row r="18" spans="1:11" ht="12.75">
      <c r="A18" s="144" t="s">
        <v>225</v>
      </c>
      <c r="B18" s="147" t="s">
        <v>289</v>
      </c>
      <c r="C18" s="190">
        <v>4280</v>
      </c>
      <c r="D18" s="190">
        <v>26420</v>
      </c>
      <c r="E18" s="190">
        <v>30660</v>
      </c>
      <c r="F18" s="190">
        <v>29310</v>
      </c>
      <c r="G18" s="190">
        <v>37700</v>
      </c>
      <c r="H18" s="190">
        <v>9920</v>
      </c>
      <c r="I18" s="309">
        <f t="shared" si="0"/>
        <v>138290</v>
      </c>
      <c r="J18"/>
      <c r="K18" s="9"/>
    </row>
    <row r="19" spans="1:11" ht="12.75">
      <c r="A19" s="144" t="s">
        <v>284</v>
      </c>
      <c r="B19" s="147" t="s">
        <v>290</v>
      </c>
      <c r="C19" s="190">
        <v>96690</v>
      </c>
      <c r="D19" s="190">
        <v>113580</v>
      </c>
      <c r="E19" s="190">
        <v>127720</v>
      </c>
      <c r="F19" s="190">
        <v>72240</v>
      </c>
      <c r="G19" s="190">
        <v>164620</v>
      </c>
      <c r="H19" s="190">
        <v>63200</v>
      </c>
      <c r="I19" s="309">
        <f t="shared" si="0"/>
        <v>638050</v>
      </c>
      <c r="J19"/>
      <c r="K19" s="9"/>
    </row>
    <row r="20" spans="1:11" ht="12.75">
      <c r="A20" s="144" t="s">
        <v>288</v>
      </c>
      <c r="B20" s="147" t="s">
        <v>291</v>
      </c>
      <c r="C20" s="190">
        <v>44550</v>
      </c>
      <c r="D20" s="190">
        <v>89770</v>
      </c>
      <c r="E20" s="190">
        <v>31790</v>
      </c>
      <c r="F20" s="190">
        <v>56750</v>
      </c>
      <c r="G20" s="190">
        <v>95020</v>
      </c>
      <c r="H20" s="190">
        <v>60620</v>
      </c>
      <c r="I20" s="309">
        <f t="shared" si="0"/>
        <v>378500</v>
      </c>
      <c r="J20"/>
      <c r="K20" s="9"/>
    </row>
    <row r="21" spans="1:11" ht="12.75">
      <c r="A21" s="144" t="s">
        <v>292</v>
      </c>
      <c r="B21" s="147" t="s">
        <v>294</v>
      </c>
      <c r="C21" s="190">
        <v>5530</v>
      </c>
      <c r="D21" s="190">
        <v>11250</v>
      </c>
      <c r="E21" s="190">
        <v>12530</v>
      </c>
      <c r="F21" s="190">
        <v>7060</v>
      </c>
      <c r="G21" s="190">
        <v>21020</v>
      </c>
      <c r="H21" s="190">
        <v>7490</v>
      </c>
      <c r="I21" s="309">
        <f t="shared" si="0"/>
        <v>64880</v>
      </c>
      <c r="J21"/>
      <c r="K21" s="9"/>
    </row>
    <row r="22" spans="1:11" ht="12.75">
      <c r="A22" s="144" t="s">
        <v>293</v>
      </c>
      <c r="B22" s="147" t="s">
        <v>295</v>
      </c>
      <c r="C22" s="190"/>
      <c r="D22" s="190"/>
      <c r="E22" s="190"/>
      <c r="F22" s="190"/>
      <c r="G22" s="190"/>
      <c r="H22" s="190"/>
      <c r="I22" s="309">
        <f t="shared" si="0"/>
        <v>0</v>
      </c>
      <c r="J22"/>
      <c r="K22" s="9"/>
    </row>
    <row r="23" spans="1:10" ht="12.75">
      <c r="A23" s="307"/>
      <c r="B23" s="308" t="s">
        <v>182</v>
      </c>
      <c r="C23" s="309">
        <f>SUM(C9:C22)</f>
        <v>551640</v>
      </c>
      <c r="D23" s="309">
        <f aca="true" t="shared" si="1" ref="D23:I23">SUM(D9:D22)</f>
        <v>1076800</v>
      </c>
      <c r="E23" s="309">
        <f t="shared" si="1"/>
        <v>1054640</v>
      </c>
      <c r="F23" s="309">
        <f t="shared" si="1"/>
        <v>854080</v>
      </c>
      <c r="G23" s="309">
        <f t="shared" si="1"/>
        <v>1601600</v>
      </c>
      <c r="H23" s="309">
        <f t="shared" si="1"/>
        <v>579240</v>
      </c>
      <c r="I23" s="309">
        <f t="shared" si="1"/>
        <v>5718000</v>
      </c>
      <c r="J23"/>
    </row>
    <row r="25" spans="1:10" ht="12.75">
      <c r="A25" s="516" t="s">
        <v>167</v>
      </c>
      <c r="B25" s="519" t="s">
        <v>557</v>
      </c>
      <c r="C25" s="310" t="s">
        <v>260</v>
      </c>
      <c r="D25" s="310" t="s">
        <v>586</v>
      </c>
      <c r="E25" s="310" t="s">
        <v>780</v>
      </c>
      <c r="F25" s="310" t="s">
        <v>263</v>
      </c>
      <c r="G25" s="516" t="s">
        <v>182</v>
      </c>
      <c r="H25"/>
      <c r="I25" s="286"/>
      <c r="J25"/>
    </row>
    <row r="26" spans="1:10" ht="12.75">
      <c r="A26" s="516"/>
      <c r="B26" s="519"/>
      <c r="C26" s="310" t="s">
        <v>589</v>
      </c>
      <c r="D26" s="310" t="s">
        <v>590</v>
      </c>
      <c r="E26" s="310" t="s">
        <v>592</v>
      </c>
      <c r="F26" s="310" t="s">
        <v>591</v>
      </c>
      <c r="G26" s="516"/>
      <c r="H26"/>
      <c r="J26"/>
    </row>
    <row r="27" spans="1:10" ht="12.75">
      <c r="A27" s="205" t="s">
        <v>558</v>
      </c>
      <c r="H27"/>
      <c r="I27" s="9"/>
      <c r="J27"/>
    </row>
    <row r="28" spans="1:10" ht="12.75">
      <c r="A28" s="144" t="s">
        <v>210</v>
      </c>
      <c r="B28" s="147" t="s">
        <v>211</v>
      </c>
      <c r="C28" s="190">
        <v>95280</v>
      </c>
      <c r="D28" s="190">
        <v>11140</v>
      </c>
      <c r="E28" s="190">
        <v>53040</v>
      </c>
      <c r="F28" s="190">
        <v>13860</v>
      </c>
      <c r="G28" s="309">
        <f aca="true" t="shared" si="2" ref="G28:G41">SUM(C28:F28)</f>
        <v>173320</v>
      </c>
      <c r="H28"/>
      <c r="I28" s="9"/>
      <c r="J28"/>
    </row>
    <row r="29" spans="1:10" ht="12.75">
      <c r="A29" s="144" t="s">
        <v>212</v>
      </c>
      <c r="B29" s="147" t="s">
        <v>213</v>
      </c>
      <c r="C29" s="190">
        <v>16590</v>
      </c>
      <c r="D29" s="190">
        <v>380</v>
      </c>
      <c r="E29" s="190">
        <v>5580</v>
      </c>
      <c r="F29" s="190">
        <v>2210</v>
      </c>
      <c r="G29" s="309">
        <f t="shared" si="2"/>
        <v>24760</v>
      </c>
      <c r="H29"/>
      <c r="I29" s="9"/>
      <c r="J29"/>
    </row>
    <row r="30" spans="1:10" ht="12.75">
      <c r="A30" s="144" t="s">
        <v>214</v>
      </c>
      <c r="B30" s="147" t="s">
        <v>285</v>
      </c>
      <c r="C30" s="190">
        <v>0</v>
      </c>
      <c r="D30" s="190">
        <v>0</v>
      </c>
      <c r="E30" s="190">
        <v>0</v>
      </c>
      <c r="F30" s="190">
        <v>0</v>
      </c>
      <c r="G30" s="309">
        <f t="shared" si="2"/>
        <v>0</v>
      </c>
      <c r="H30"/>
      <c r="I30" s="9"/>
      <c r="J30"/>
    </row>
    <row r="31" spans="1:10" ht="12.75">
      <c r="A31" s="144" t="s">
        <v>216</v>
      </c>
      <c r="B31" s="147" t="s">
        <v>215</v>
      </c>
      <c r="C31" s="190">
        <v>29470</v>
      </c>
      <c r="D31" s="190">
        <v>2580</v>
      </c>
      <c r="E31" s="190">
        <v>47220</v>
      </c>
      <c r="F31" s="190">
        <v>44520</v>
      </c>
      <c r="G31" s="309">
        <f t="shared" si="2"/>
        <v>123790</v>
      </c>
      <c r="H31"/>
      <c r="I31" s="9"/>
      <c r="J31"/>
    </row>
    <row r="32" spans="1:10" ht="12.75">
      <c r="A32" s="144" t="s">
        <v>217</v>
      </c>
      <c r="B32" s="147" t="s">
        <v>218</v>
      </c>
      <c r="C32" s="190">
        <v>0</v>
      </c>
      <c r="D32" s="190">
        <v>0</v>
      </c>
      <c r="E32" s="190">
        <v>0</v>
      </c>
      <c r="F32" s="190">
        <v>0</v>
      </c>
      <c r="G32" s="309">
        <f t="shared" si="2"/>
        <v>0</v>
      </c>
      <c r="H32"/>
      <c r="I32" s="9"/>
      <c r="J32"/>
    </row>
    <row r="33" spans="1:10" ht="12.75">
      <c r="A33" s="144" t="s">
        <v>219</v>
      </c>
      <c r="B33" s="147" t="s">
        <v>286</v>
      </c>
      <c r="C33" s="190">
        <v>0</v>
      </c>
      <c r="D33" s="190">
        <v>0</v>
      </c>
      <c r="E33" s="190">
        <v>0</v>
      </c>
      <c r="F33" s="190">
        <v>0</v>
      </c>
      <c r="G33" s="309">
        <f t="shared" si="2"/>
        <v>0</v>
      </c>
      <c r="H33"/>
      <c r="I33" s="9"/>
      <c r="J33"/>
    </row>
    <row r="34" spans="1:10" ht="12.75">
      <c r="A34" s="144" t="s">
        <v>221</v>
      </c>
      <c r="B34" s="147" t="s">
        <v>220</v>
      </c>
      <c r="C34" s="190">
        <v>112070</v>
      </c>
      <c r="D34" s="190">
        <v>9600</v>
      </c>
      <c r="E34" s="190">
        <v>64970</v>
      </c>
      <c r="F34" s="190">
        <v>17630</v>
      </c>
      <c r="G34" s="309">
        <f t="shared" si="2"/>
        <v>204270</v>
      </c>
      <c r="H34"/>
      <c r="I34" s="9"/>
      <c r="J34"/>
    </row>
    <row r="35" spans="1:10" ht="12.75">
      <c r="A35" s="144" t="s">
        <v>223</v>
      </c>
      <c r="B35" s="147" t="s">
        <v>222</v>
      </c>
      <c r="C35" s="190">
        <v>4420</v>
      </c>
      <c r="D35" s="190">
        <v>380</v>
      </c>
      <c r="E35" s="190">
        <v>7080</v>
      </c>
      <c r="F35" s="190">
        <v>6670</v>
      </c>
      <c r="G35" s="309">
        <f t="shared" si="2"/>
        <v>18550</v>
      </c>
      <c r="H35"/>
      <c r="I35" s="9"/>
      <c r="J35"/>
    </row>
    <row r="36" spans="1:10" ht="12.75">
      <c r="A36" s="144" t="s">
        <v>224</v>
      </c>
      <c r="B36" s="147" t="s">
        <v>287</v>
      </c>
      <c r="C36" s="190">
        <v>9320</v>
      </c>
      <c r="D36" s="190">
        <v>730</v>
      </c>
      <c r="E36" s="190">
        <v>10390</v>
      </c>
      <c r="F36" s="190">
        <v>4310</v>
      </c>
      <c r="G36" s="309">
        <f t="shared" si="2"/>
        <v>24750</v>
      </c>
      <c r="H36"/>
      <c r="I36" s="9"/>
      <c r="J36"/>
    </row>
    <row r="37" spans="1:10" ht="12.75">
      <c r="A37" s="144" t="s">
        <v>225</v>
      </c>
      <c r="B37" s="147" t="s">
        <v>289</v>
      </c>
      <c r="C37" s="190">
        <v>24170</v>
      </c>
      <c r="D37" s="190">
        <v>3880</v>
      </c>
      <c r="E37" s="190">
        <v>18100</v>
      </c>
      <c r="F37" s="190">
        <v>3360</v>
      </c>
      <c r="G37" s="309">
        <f t="shared" si="2"/>
        <v>49510</v>
      </c>
      <c r="H37"/>
      <c r="I37" s="9"/>
      <c r="J37"/>
    </row>
    <row r="38" spans="1:10" ht="12.75">
      <c r="A38" s="144" t="s">
        <v>284</v>
      </c>
      <c r="B38" s="147" t="s">
        <v>290</v>
      </c>
      <c r="C38" s="190">
        <v>32570</v>
      </c>
      <c r="D38" s="190">
        <v>1920</v>
      </c>
      <c r="E38" s="190">
        <v>4290</v>
      </c>
      <c r="F38" s="190">
        <v>15780</v>
      </c>
      <c r="G38" s="309">
        <f t="shared" si="2"/>
        <v>54560</v>
      </c>
      <c r="H38"/>
      <c r="I38" s="9"/>
      <c r="J38"/>
    </row>
    <row r="39" spans="1:10" ht="12.75">
      <c r="A39" s="144" t="s">
        <v>288</v>
      </c>
      <c r="B39" s="147" t="s">
        <v>291</v>
      </c>
      <c r="C39" s="190">
        <v>17160</v>
      </c>
      <c r="D39" s="190">
        <v>980</v>
      </c>
      <c r="E39" s="190">
        <v>1660</v>
      </c>
      <c r="F39" s="190">
        <v>12570</v>
      </c>
      <c r="G39" s="309">
        <f t="shared" si="2"/>
        <v>32370</v>
      </c>
      <c r="H39"/>
      <c r="I39" s="9"/>
      <c r="J39"/>
    </row>
    <row r="40" spans="1:10" ht="12.75">
      <c r="A40" s="144" t="s">
        <v>292</v>
      </c>
      <c r="B40" s="147" t="s">
        <v>294</v>
      </c>
      <c r="C40" s="190">
        <v>2660</v>
      </c>
      <c r="D40" s="190">
        <v>190</v>
      </c>
      <c r="E40" s="190">
        <v>500</v>
      </c>
      <c r="F40" s="190">
        <v>2270</v>
      </c>
      <c r="G40" s="309">
        <f t="shared" si="2"/>
        <v>5620</v>
      </c>
      <c r="H40"/>
      <c r="I40" s="9"/>
      <c r="J40"/>
    </row>
    <row r="41" spans="1:10" ht="12.75">
      <c r="A41" s="144" t="s">
        <v>293</v>
      </c>
      <c r="B41" s="147" t="s">
        <v>295</v>
      </c>
      <c r="C41" s="190"/>
      <c r="D41" s="190"/>
      <c r="E41" s="190"/>
      <c r="F41" s="190"/>
      <c r="G41" s="309">
        <f t="shared" si="2"/>
        <v>0</v>
      </c>
      <c r="H41"/>
      <c r="I41" s="9"/>
      <c r="J41"/>
    </row>
    <row r="42" spans="1:10" ht="12.75">
      <c r="A42" s="307"/>
      <c r="B42" s="308" t="s">
        <v>182</v>
      </c>
      <c r="C42" s="309">
        <f>SUM(C28:C41)</f>
        <v>343710</v>
      </c>
      <c r="D42" s="309">
        <f>SUM(D28:D41)</f>
        <v>31780</v>
      </c>
      <c r="E42" s="309">
        <f>SUM(E28:E41)</f>
        <v>212830</v>
      </c>
      <c r="F42" s="309">
        <f>SUM(F28:F41)</f>
        <v>123180</v>
      </c>
      <c r="G42" s="309">
        <f>SUM(G28:G41)</f>
        <v>711500</v>
      </c>
      <c r="H42"/>
      <c r="I42" s="1"/>
      <c r="J42"/>
    </row>
    <row r="44" spans="1:9" ht="12.75">
      <c r="A44" s="43" t="str">
        <f>+A1</f>
        <v>Ordenanza N° 5677/08</v>
      </c>
      <c r="D44" s="9"/>
      <c r="E44" s="9"/>
      <c r="F44" s="9"/>
      <c r="G44" s="9"/>
      <c r="H44" s="9"/>
      <c r="I44" s="9"/>
    </row>
    <row r="45" spans="1:10" ht="12.75">
      <c r="A45" s="500" t="str">
        <f>+A2</f>
        <v>PRESUPUESTO 2009</v>
      </c>
      <c r="B45" s="500"/>
      <c r="C45" s="500"/>
      <c r="D45" s="500"/>
      <c r="E45" s="500"/>
      <c r="F45" s="500"/>
      <c r="G45" s="500"/>
      <c r="H45" s="500"/>
      <c r="I45" s="500"/>
      <c r="J45" s="14"/>
    </row>
    <row r="46" spans="1:8" ht="12.75">
      <c r="A46" s="28" t="str">
        <f>+A3</f>
        <v>Juris.:</v>
      </c>
      <c r="B46" s="500" t="s">
        <v>584</v>
      </c>
      <c r="C46" s="500"/>
      <c r="D46" s="500"/>
      <c r="E46" s="500"/>
      <c r="F46" s="500"/>
      <c r="G46" s="500"/>
      <c r="H46" s="500"/>
    </row>
    <row r="47" spans="1:8" ht="12.75">
      <c r="A47" s="500" t="s">
        <v>572</v>
      </c>
      <c r="B47" s="500"/>
      <c r="C47" s="500"/>
      <c r="D47" s="500"/>
      <c r="E47" s="500"/>
      <c r="F47" s="500"/>
      <c r="G47" s="500"/>
      <c r="H47" s="500"/>
    </row>
    <row r="49" spans="1:10" ht="12.75">
      <c r="A49" s="516" t="s">
        <v>167</v>
      </c>
      <c r="B49" s="519" t="s">
        <v>560</v>
      </c>
      <c r="C49" s="310" t="s">
        <v>569</v>
      </c>
      <c r="D49" s="310" t="s">
        <v>268</v>
      </c>
      <c r="E49" s="310" t="s">
        <v>260</v>
      </c>
      <c r="F49" s="310" t="s">
        <v>586</v>
      </c>
      <c r="G49" s="310" t="s">
        <v>780</v>
      </c>
      <c r="H49" s="310" t="s">
        <v>263</v>
      </c>
      <c r="I49" s="516" t="s">
        <v>182</v>
      </c>
      <c r="J49"/>
    </row>
    <row r="50" spans="1:11" ht="12.75">
      <c r="A50" s="516"/>
      <c r="B50" s="519"/>
      <c r="C50" s="310" t="s">
        <v>587</v>
      </c>
      <c r="D50" s="310" t="s">
        <v>588</v>
      </c>
      <c r="E50" s="310" t="s">
        <v>589</v>
      </c>
      <c r="F50" s="310" t="s">
        <v>590</v>
      </c>
      <c r="G50" s="310" t="s">
        <v>592</v>
      </c>
      <c r="H50" s="310" t="s">
        <v>591</v>
      </c>
      <c r="I50" s="516"/>
      <c r="J50"/>
      <c r="K50" s="286"/>
    </row>
    <row r="51" spans="1:11" ht="12.75">
      <c r="A51" s="205" t="s">
        <v>559</v>
      </c>
      <c r="J51"/>
      <c r="K51" s="43"/>
    </row>
    <row r="52" spans="1:11" ht="12.75">
      <c r="A52" s="142">
        <v>1</v>
      </c>
      <c r="B52" s="147" t="s">
        <v>399</v>
      </c>
      <c r="C52" s="190"/>
      <c r="D52" s="190"/>
      <c r="E52" s="190"/>
      <c r="F52" s="190"/>
      <c r="G52" s="190">
        <v>1500</v>
      </c>
      <c r="H52" s="190"/>
      <c r="I52" s="309">
        <f aca="true" t="shared" si="3" ref="I52:I70">SUM(C52:H52)</f>
        <v>1500</v>
      </c>
      <c r="J52"/>
      <c r="K52" s="9"/>
    </row>
    <row r="53" spans="1:11" ht="12.75">
      <c r="A53" s="142">
        <v>2</v>
      </c>
      <c r="B53" s="147" t="s">
        <v>400</v>
      </c>
      <c r="C53" s="190"/>
      <c r="D53" s="190"/>
      <c r="E53" s="190"/>
      <c r="F53" s="190"/>
      <c r="G53" s="190"/>
      <c r="H53" s="190"/>
      <c r="I53" s="309">
        <f t="shared" si="3"/>
        <v>0</v>
      </c>
      <c r="J53"/>
      <c r="K53" s="9"/>
    </row>
    <row r="54" spans="1:11" ht="12.75">
      <c r="A54" s="142">
        <v>3</v>
      </c>
      <c r="B54" s="147" t="s">
        <v>401</v>
      </c>
      <c r="C54" s="190"/>
      <c r="D54" s="190"/>
      <c r="E54" s="190"/>
      <c r="F54" s="190"/>
      <c r="G54" s="190"/>
      <c r="H54" s="190"/>
      <c r="I54" s="309">
        <f t="shared" si="3"/>
        <v>0</v>
      </c>
      <c r="J54"/>
      <c r="K54" s="9"/>
    </row>
    <row r="55" spans="1:11" ht="12.75">
      <c r="A55" s="142">
        <v>4</v>
      </c>
      <c r="B55" s="147" t="s">
        <v>402</v>
      </c>
      <c r="C55" s="190"/>
      <c r="D55" s="190"/>
      <c r="E55" s="190">
        <v>9000</v>
      </c>
      <c r="F55" s="190">
        <v>4600</v>
      </c>
      <c r="G55" s="190"/>
      <c r="H55" s="190"/>
      <c r="I55" s="309">
        <f t="shared" si="3"/>
        <v>13600</v>
      </c>
      <c r="J55"/>
      <c r="K55" s="9"/>
    </row>
    <row r="56" spans="1:11" ht="12.75">
      <c r="A56" s="142">
        <v>5</v>
      </c>
      <c r="B56" s="147" t="s">
        <v>403</v>
      </c>
      <c r="C56" s="190"/>
      <c r="D56" s="190"/>
      <c r="E56" s="190">
        <v>980</v>
      </c>
      <c r="F56" s="190">
        <v>3000</v>
      </c>
      <c r="G56" s="190">
        <v>38250</v>
      </c>
      <c r="H56" s="190">
        <v>1200</v>
      </c>
      <c r="I56" s="309">
        <f t="shared" si="3"/>
        <v>43430</v>
      </c>
      <c r="J56"/>
      <c r="K56" s="9"/>
    </row>
    <row r="57" spans="1:11" ht="12.75">
      <c r="A57" s="142">
        <v>6</v>
      </c>
      <c r="B57" s="147" t="s">
        <v>404</v>
      </c>
      <c r="C57" s="190"/>
      <c r="D57" s="190"/>
      <c r="E57" s="190"/>
      <c r="F57" s="190"/>
      <c r="G57" s="190"/>
      <c r="H57" s="190"/>
      <c r="I57" s="309">
        <f t="shared" si="3"/>
        <v>0</v>
      </c>
      <c r="J57"/>
      <c r="K57" s="9"/>
    </row>
    <row r="58" spans="1:11" ht="12.75">
      <c r="A58" s="142">
        <v>7</v>
      </c>
      <c r="B58" s="147" t="s">
        <v>405</v>
      </c>
      <c r="C58" s="190"/>
      <c r="D58" s="190"/>
      <c r="E58" s="190"/>
      <c r="F58" s="190"/>
      <c r="G58" s="190"/>
      <c r="H58" s="190"/>
      <c r="I58" s="309">
        <f t="shared" si="3"/>
        <v>0</v>
      </c>
      <c r="J58"/>
      <c r="K58" s="9"/>
    </row>
    <row r="59" spans="1:11" ht="12.75">
      <c r="A59" s="142">
        <v>8</v>
      </c>
      <c r="B59" s="147" t="s">
        <v>406</v>
      </c>
      <c r="C59" s="190"/>
      <c r="D59" s="190"/>
      <c r="E59" s="190"/>
      <c r="F59" s="190"/>
      <c r="G59" s="190"/>
      <c r="H59" s="190"/>
      <c r="I59" s="309">
        <f t="shared" si="3"/>
        <v>0</v>
      </c>
      <c r="J59"/>
      <c r="K59" s="9"/>
    </row>
    <row r="60" spans="1:11" ht="12.75">
      <c r="A60" s="142">
        <v>9</v>
      </c>
      <c r="B60" s="147" t="s">
        <v>407</v>
      </c>
      <c r="C60" s="190"/>
      <c r="D60" s="190"/>
      <c r="E60" s="190"/>
      <c r="F60" s="190"/>
      <c r="G60" s="190"/>
      <c r="H60" s="190"/>
      <c r="I60" s="309">
        <f t="shared" si="3"/>
        <v>0</v>
      </c>
      <c r="J60"/>
      <c r="K60" s="9"/>
    </row>
    <row r="61" spans="1:11" ht="12.75">
      <c r="A61" s="142">
        <v>10</v>
      </c>
      <c r="B61" s="147" t="s">
        <v>408</v>
      </c>
      <c r="C61" s="190"/>
      <c r="D61" s="190"/>
      <c r="E61" s="190"/>
      <c r="F61" s="190"/>
      <c r="G61" s="190"/>
      <c r="H61" s="190"/>
      <c r="I61" s="309">
        <f t="shared" si="3"/>
        <v>0</v>
      </c>
      <c r="J61"/>
      <c r="K61" s="9"/>
    </row>
    <row r="62" spans="1:11" ht="12.75">
      <c r="A62" s="142">
        <v>11</v>
      </c>
      <c r="B62" s="147" t="s">
        <v>409</v>
      </c>
      <c r="C62" s="190"/>
      <c r="D62" s="190"/>
      <c r="E62" s="190"/>
      <c r="F62" s="190">
        <v>2000</v>
      </c>
      <c r="G62" s="190"/>
      <c r="H62" s="190"/>
      <c r="I62" s="309">
        <f t="shared" si="3"/>
        <v>2000</v>
      </c>
      <c r="J62"/>
      <c r="K62" s="9"/>
    </row>
    <row r="63" spans="1:11" ht="12.75">
      <c r="A63" s="142">
        <v>12</v>
      </c>
      <c r="B63" s="147" t="s">
        <v>410</v>
      </c>
      <c r="C63" s="190"/>
      <c r="D63" s="190"/>
      <c r="E63" s="190"/>
      <c r="F63" s="190"/>
      <c r="G63" s="190"/>
      <c r="H63" s="190"/>
      <c r="I63" s="309">
        <f t="shared" si="3"/>
        <v>0</v>
      </c>
      <c r="J63"/>
      <c r="K63" s="9"/>
    </row>
    <row r="64" spans="1:11" ht="12.75">
      <c r="A64" s="142">
        <v>13</v>
      </c>
      <c r="B64" s="147" t="s">
        <v>411</v>
      </c>
      <c r="C64" s="190"/>
      <c r="D64" s="190"/>
      <c r="E64" s="190"/>
      <c r="F64" s="190"/>
      <c r="G64" s="190"/>
      <c r="H64" s="190"/>
      <c r="I64" s="309">
        <f t="shared" si="3"/>
        <v>0</v>
      </c>
      <c r="J64"/>
      <c r="K64" s="9"/>
    </row>
    <row r="65" spans="1:11" ht="12.75">
      <c r="A65" s="142">
        <v>14</v>
      </c>
      <c r="B65" s="147" t="s">
        <v>412</v>
      </c>
      <c r="C65" s="190"/>
      <c r="D65" s="190"/>
      <c r="E65" s="190"/>
      <c r="F65" s="190"/>
      <c r="G65" s="190"/>
      <c r="H65" s="190">
        <v>300000</v>
      </c>
      <c r="I65" s="309">
        <f t="shared" si="3"/>
        <v>300000</v>
      </c>
      <c r="J65"/>
      <c r="K65" s="9"/>
    </row>
    <row r="66" spans="1:11" ht="12.75">
      <c r="A66" s="142">
        <v>15</v>
      </c>
      <c r="B66" s="147" t="s">
        <v>413</v>
      </c>
      <c r="C66" s="190">
        <v>6000</v>
      </c>
      <c r="D66" s="190">
        <v>3240</v>
      </c>
      <c r="E66" s="190">
        <v>8000</v>
      </c>
      <c r="F66" s="275">
        <v>5750</v>
      </c>
      <c r="G66" s="190">
        <v>50000</v>
      </c>
      <c r="H66" s="190">
        <v>12000</v>
      </c>
      <c r="I66" s="309">
        <f t="shared" si="3"/>
        <v>84990</v>
      </c>
      <c r="J66"/>
      <c r="K66" s="9"/>
    </row>
    <row r="67" spans="1:11" ht="12.75">
      <c r="A67" s="142">
        <v>16</v>
      </c>
      <c r="B67" s="147" t="s">
        <v>414</v>
      </c>
      <c r="C67" s="190"/>
      <c r="D67" s="190"/>
      <c r="E67" s="190"/>
      <c r="F67" s="190"/>
      <c r="G67" s="190"/>
      <c r="H67" s="190"/>
      <c r="I67" s="309">
        <f t="shared" si="3"/>
        <v>0</v>
      </c>
      <c r="J67"/>
      <c r="K67" s="9"/>
    </row>
    <row r="68" spans="1:11" ht="12.75">
      <c r="A68" s="142">
        <v>17</v>
      </c>
      <c r="B68" s="147" t="s">
        <v>415</v>
      </c>
      <c r="C68" s="190"/>
      <c r="D68" s="190"/>
      <c r="E68" s="190"/>
      <c r="F68" s="190"/>
      <c r="G68" s="190"/>
      <c r="H68" s="190"/>
      <c r="I68" s="309">
        <f t="shared" si="3"/>
        <v>0</v>
      </c>
      <c r="J68"/>
      <c r="K68" s="9"/>
    </row>
    <row r="69" spans="1:11" ht="12.75">
      <c r="A69" s="142">
        <v>18</v>
      </c>
      <c r="B69" s="147" t="s">
        <v>416</v>
      </c>
      <c r="C69" s="190"/>
      <c r="D69" s="190"/>
      <c r="E69" s="190"/>
      <c r="F69" s="190"/>
      <c r="G69" s="190"/>
      <c r="H69" s="190"/>
      <c r="I69" s="309">
        <f t="shared" si="3"/>
        <v>0</v>
      </c>
      <c r="J69"/>
      <c r="K69" s="9"/>
    </row>
    <row r="70" spans="1:11" ht="12.75">
      <c r="A70" s="142">
        <v>19</v>
      </c>
      <c r="B70" s="147" t="s">
        <v>417</v>
      </c>
      <c r="C70" s="190"/>
      <c r="D70" s="190"/>
      <c r="E70" s="190"/>
      <c r="F70" s="190"/>
      <c r="G70" s="190"/>
      <c r="H70" s="190"/>
      <c r="I70" s="309">
        <f t="shared" si="3"/>
        <v>0</v>
      </c>
      <c r="J70"/>
      <c r="K70" s="9"/>
    </row>
    <row r="71" spans="1:10" ht="12.75">
      <c r="A71" s="307"/>
      <c r="B71" s="308" t="s">
        <v>182</v>
      </c>
      <c r="C71" s="309">
        <f>SUM(C52:C70)</f>
        <v>6000</v>
      </c>
      <c r="D71" s="309">
        <f aca="true" t="shared" si="4" ref="D71:I71">SUM(D52:D70)</f>
        <v>3240</v>
      </c>
      <c r="E71" s="309">
        <f t="shared" si="4"/>
        <v>17980</v>
      </c>
      <c r="F71" s="309">
        <f t="shared" si="4"/>
        <v>15350</v>
      </c>
      <c r="G71" s="309">
        <f t="shared" si="4"/>
        <v>89750</v>
      </c>
      <c r="H71" s="309">
        <f t="shared" si="4"/>
        <v>313200</v>
      </c>
      <c r="I71" s="309">
        <f t="shared" si="4"/>
        <v>445520</v>
      </c>
      <c r="J71"/>
    </row>
    <row r="72" ht="12.75">
      <c r="K72" s="43"/>
    </row>
    <row r="73" spans="1:10" ht="12.75">
      <c r="A73" s="516" t="s">
        <v>167</v>
      </c>
      <c r="B73" s="519" t="s">
        <v>549</v>
      </c>
      <c r="C73" s="310" t="s">
        <v>569</v>
      </c>
      <c r="D73" s="310" t="s">
        <v>268</v>
      </c>
      <c r="E73" s="310" t="s">
        <v>260</v>
      </c>
      <c r="F73" s="310" t="s">
        <v>586</v>
      </c>
      <c r="G73" s="310" t="s">
        <v>780</v>
      </c>
      <c r="H73" s="310" t="s">
        <v>263</v>
      </c>
      <c r="I73" s="516" t="s">
        <v>182</v>
      </c>
      <c r="J73"/>
    </row>
    <row r="74" spans="1:10" ht="12.75">
      <c r="A74" s="516"/>
      <c r="B74" s="519"/>
      <c r="C74" s="310" t="s">
        <v>587</v>
      </c>
      <c r="D74" s="310" t="s">
        <v>588</v>
      </c>
      <c r="E74" s="310" t="s">
        <v>589</v>
      </c>
      <c r="F74" s="310" t="s">
        <v>590</v>
      </c>
      <c r="G74" s="310" t="s">
        <v>592</v>
      </c>
      <c r="H74" s="310" t="s">
        <v>591</v>
      </c>
      <c r="I74" s="516"/>
      <c r="J74"/>
    </row>
    <row r="75" spans="1:14" ht="12.75">
      <c r="A75" s="205" t="s">
        <v>561</v>
      </c>
      <c r="K75" s="43"/>
      <c r="L75" s="43"/>
      <c r="M75" s="43"/>
      <c r="N75" s="43"/>
    </row>
    <row r="76" spans="1:11" ht="12.75">
      <c r="A76" s="142">
        <v>1</v>
      </c>
      <c r="B76" s="147" t="s">
        <v>418</v>
      </c>
      <c r="C76" s="190"/>
      <c r="D76" s="190"/>
      <c r="E76" s="190"/>
      <c r="F76" s="190"/>
      <c r="G76" s="190">
        <f>809810-179810</f>
        <v>630000</v>
      </c>
      <c r="H76" s="190"/>
      <c r="I76" s="309">
        <f aca="true" t="shared" si="5" ref="I76:I97">SUM(C76:H76)</f>
        <v>630000</v>
      </c>
      <c r="J76"/>
      <c r="K76" s="9"/>
    </row>
    <row r="77" spans="1:11" ht="12.75">
      <c r="A77" s="142">
        <v>2</v>
      </c>
      <c r="B77" s="147" t="s">
        <v>419</v>
      </c>
      <c r="C77" s="190"/>
      <c r="D77" s="190"/>
      <c r="E77" s="190"/>
      <c r="F77" s="190"/>
      <c r="G77" s="190"/>
      <c r="H77" s="190"/>
      <c r="I77" s="309">
        <f t="shared" si="5"/>
        <v>0</v>
      </c>
      <c r="J77"/>
      <c r="K77" s="9"/>
    </row>
    <row r="78" spans="1:11" ht="12.75">
      <c r="A78" s="142">
        <v>3</v>
      </c>
      <c r="B78" s="147" t="s">
        <v>420</v>
      </c>
      <c r="C78" s="190"/>
      <c r="D78" s="190"/>
      <c r="E78" s="190">
        <v>700</v>
      </c>
      <c r="F78" s="190">
        <v>110</v>
      </c>
      <c r="G78" s="190"/>
      <c r="H78" s="190">
        <v>750000</v>
      </c>
      <c r="I78" s="309">
        <f t="shared" si="5"/>
        <v>750810</v>
      </c>
      <c r="J78"/>
      <c r="K78" s="9"/>
    </row>
    <row r="79" spans="1:11" ht="12.75">
      <c r="A79" s="142">
        <v>4</v>
      </c>
      <c r="B79" s="147" t="s">
        <v>421</v>
      </c>
      <c r="C79" s="190"/>
      <c r="D79" s="190"/>
      <c r="E79" s="190"/>
      <c r="F79" s="190"/>
      <c r="G79" s="190"/>
      <c r="H79" s="190"/>
      <c r="I79" s="309">
        <f t="shared" si="5"/>
        <v>0</v>
      </c>
      <c r="J79"/>
      <c r="K79" s="9"/>
    </row>
    <row r="80" spans="1:11" ht="12.75">
      <c r="A80" s="142">
        <v>5</v>
      </c>
      <c r="B80" s="147" t="s">
        <v>422</v>
      </c>
      <c r="C80" s="190"/>
      <c r="D80" s="190"/>
      <c r="E80" s="190"/>
      <c r="F80" s="190"/>
      <c r="G80" s="190">
        <v>437820</v>
      </c>
      <c r="H80" s="190"/>
      <c r="I80" s="309">
        <f t="shared" si="5"/>
        <v>437820</v>
      </c>
      <c r="J80"/>
      <c r="K80" s="9"/>
    </row>
    <row r="81" spans="1:11" ht="12.75">
      <c r="A81" s="142">
        <v>6</v>
      </c>
      <c r="B81" s="147" t="s">
        <v>423</v>
      </c>
      <c r="C81" s="190">
        <v>15000</v>
      </c>
      <c r="D81" s="190"/>
      <c r="E81" s="190"/>
      <c r="F81" s="190"/>
      <c r="G81" s="190"/>
      <c r="H81" s="208"/>
      <c r="I81" s="309">
        <f t="shared" si="5"/>
        <v>15000</v>
      </c>
      <c r="J81"/>
      <c r="K81" s="9"/>
    </row>
    <row r="82" spans="1:11" ht="12.75">
      <c r="A82" s="142">
        <v>7</v>
      </c>
      <c r="B82" s="147" t="s">
        <v>424</v>
      </c>
      <c r="C82" s="190">
        <v>3500</v>
      </c>
      <c r="D82" s="190"/>
      <c r="E82" s="190">
        <v>48000</v>
      </c>
      <c r="F82" s="190">
        <v>48000</v>
      </c>
      <c r="G82" s="190">
        <v>194630</v>
      </c>
      <c r="H82" s="190"/>
      <c r="I82" s="309">
        <f t="shared" si="5"/>
        <v>294130</v>
      </c>
      <c r="J82"/>
      <c r="K82" s="9"/>
    </row>
    <row r="83" spans="1:11" ht="12.75">
      <c r="A83" s="142">
        <v>8</v>
      </c>
      <c r="B83" s="147" t="s">
        <v>425</v>
      </c>
      <c r="C83" s="190"/>
      <c r="D83" s="208"/>
      <c r="E83" s="190"/>
      <c r="F83" s="190"/>
      <c r="G83" s="190">
        <f>688620-329820</f>
        <v>358800</v>
      </c>
      <c r="H83" s="190"/>
      <c r="I83" s="309">
        <f t="shared" si="5"/>
        <v>358800</v>
      </c>
      <c r="J83"/>
      <c r="K83" s="9"/>
    </row>
    <row r="84" spans="1:11" ht="12.75">
      <c r="A84" s="142">
        <v>9</v>
      </c>
      <c r="B84" s="147" t="s">
        <v>426</v>
      </c>
      <c r="C84" s="190">
        <v>10000</v>
      </c>
      <c r="D84" s="190"/>
      <c r="E84" s="190">
        <v>5000</v>
      </c>
      <c r="F84" s="190">
        <v>1500</v>
      </c>
      <c r="G84" s="190">
        <v>1400</v>
      </c>
      <c r="H84" s="190">
        <v>15000</v>
      </c>
      <c r="I84" s="309">
        <f t="shared" si="5"/>
        <v>32900</v>
      </c>
      <c r="J84"/>
      <c r="K84" s="9"/>
    </row>
    <row r="85" spans="1:11" ht="12.75">
      <c r="A85" s="142">
        <v>10</v>
      </c>
      <c r="B85" s="147" t="s">
        <v>427</v>
      </c>
      <c r="C85" s="190"/>
      <c r="D85" s="190"/>
      <c r="E85" s="190"/>
      <c r="F85" s="190"/>
      <c r="G85" s="190"/>
      <c r="H85" s="190"/>
      <c r="I85" s="309">
        <f t="shared" si="5"/>
        <v>0</v>
      </c>
      <c r="J85"/>
      <c r="K85" s="9"/>
    </row>
    <row r="86" spans="1:11" ht="12.75">
      <c r="A86" s="142">
        <v>11</v>
      </c>
      <c r="B86" s="147" t="s">
        <v>428</v>
      </c>
      <c r="C86" s="190"/>
      <c r="D86" s="190"/>
      <c r="E86" s="190"/>
      <c r="F86" s="190"/>
      <c r="G86" s="190"/>
      <c r="H86" s="190"/>
      <c r="I86" s="309">
        <f t="shared" si="5"/>
        <v>0</v>
      </c>
      <c r="J86"/>
      <c r="K86" s="9"/>
    </row>
    <row r="87" spans="1:11" ht="12.75">
      <c r="A87" s="142">
        <v>12</v>
      </c>
      <c r="B87" s="147" t="s">
        <v>429</v>
      </c>
      <c r="C87" s="190"/>
      <c r="D87" s="190"/>
      <c r="E87" s="190"/>
      <c r="F87" s="190"/>
      <c r="G87" s="190"/>
      <c r="H87" s="190"/>
      <c r="I87" s="309">
        <f t="shared" si="5"/>
        <v>0</v>
      </c>
      <c r="J87"/>
      <c r="K87" s="9"/>
    </row>
    <row r="88" spans="1:11" ht="12.75">
      <c r="A88" s="142">
        <v>13</v>
      </c>
      <c r="B88" s="147" t="s">
        <v>430</v>
      </c>
      <c r="C88" s="190"/>
      <c r="D88" s="190"/>
      <c r="E88" s="190"/>
      <c r="F88" s="190">
        <v>1910</v>
      </c>
      <c r="G88" s="190">
        <v>2570</v>
      </c>
      <c r="H88" s="190">
        <v>20000</v>
      </c>
      <c r="I88" s="309">
        <f t="shared" si="5"/>
        <v>24480</v>
      </c>
      <c r="J88"/>
      <c r="K88" s="9"/>
    </row>
    <row r="89" spans="1:11" ht="12.75">
      <c r="A89" s="142">
        <v>14</v>
      </c>
      <c r="B89" s="147" t="s">
        <v>431</v>
      </c>
      <c r="C89" s="190"/>
      <c r="D89" s="190"/>
      <c r="E89" s="190"/>
      <c r="F89" s="190"/>
      <c r="G89" s="190"/>
      <c r="H89" s="190"/>
      <c r="I89" s="309">
        <f t="shared" si="5"/>
        <v>0</v>
      </c>
      <c r="J89"/>
      <c r="K89" s="9"/>
    </row>
    <row r="90" spans="1:11" ht="12.75">
      <c r="A90" s="142">
        <v>15</v>
      </c>
      <c r="B90" s="147" t="s">
        <v>432</v>
      </c>
      <c r="C90" s="190"/>
      <c r="D90" s="190"/>
      <c r="E90" s="190"/>
      <c r="F90" s="190"/>
      <c r="G90" s="190"/>
      <c r="H90" s="190">
        <v>107600</v>
      </c>
      <c r="I90" s="309">
        <f t="shared" si="5"/>
        <v>107600</v>
      </c>
      <c r="J90"/>
      <c r="K90" s="9"/>
    </row>
    <row r="91" spans="1:11" ht="12.75">
      <c r="A91" s="142">
        <v>16</v>
      </c>
      <c r="B91" s="147" t="s">
        <v>433</v>
      </c>
      <c r="C91" s="190"/>
      <c r="D91" s="190"/>
      <c r="E91" s="190"/>
      <c r="F91" s="190"/>
      <c r="G91" s="190"/>
      <c r="H91" s="190"/>
      <c r="I91" s="309">
        <f t="shared" si="5"/>
        <v>0</v>
      </c>
      <c r="J91"/>
      <c r="K91" s="9"/>
    </row>
    <row r="92" spans="1:11" ht="12.75">
      <c r="A92" s="142">
        <v>17</v>
      </c>
      <c r="B92" s="147" t="s">
        <v>434</v>
      </c>
      <c r="C92" s="190"/>
      <c r="D92" s="190"/>
      <c r="E92" s="190"/>
      <c r="F92" s="190"/>
      <c r="G92" s="190"/>
      <c r="H92" s="190"/>
      <c r="I92" s="309">
        <f t="shared" si="5"/>
        <v>0</v>
      </c>
      <c r="J92"/>
      <c r="K92" s="9"/>
    </row>
    <row r="93" spans="1:11" ht="12.75">
      <c r="A93" s="142">
        <v>18</v>
      </c>
      <c r="B93" s="147" t="s">
        <v>435</v>
      </c>
      <c r="C93" s="190"/>
      <c r="D93" s="190"/>
      <c r="E93" s="190"/>
      <c r="F93" s="190"/>
      <c r="G93" s="190"/>
      <c r="H93" s="190"/>
      <c r="I93" s="309">
        <f t="shared" si="5"/>
        <v>0</v>
      </c>
      <c r="J93"/>
      <c r="K93" s="9"/>
    </row>
    <row r="94" spans="1:11" ht="12.75">
      <c r="A94" s="142">
        <v>19</v>
      </c>
      <c r="B94" s="147" t="s">
        <v>436</v>
      </c>
      <c r="C94" s="190"/>
      <c r="D94" s="190"/>
      <c r="E94" s="190"/>
      <c r="F94" s="190">
        <v>40000</v>
      </c>
      <c r="G94" s="190">
        <v>27350</v>
      </c>
      <c r="H94" s="190"/>
      <c r="I94" s="309">
        <f t="shared" si="5"/>
        <v>67350</v>
      </c>
      <c r="J94"/>
      <c r="K94" s="9"/>
    </row>
    <row r="95" spans="1:11" ht="12.75">
      <c r="A95" s="142">
        <v>20</v>
      </c>
      <c r="B95" s="147" t="s">
        <v>437</v>
      </c>
      <c r="C95" s="190"/>
      <c r="D95" s="190"/>
      <c r="E95" s="190"/>
      <c r="F95" s="190"/>
      <c r="G95" s="190"/>
      <c r="H95" s="190"/>
      <c r="I95" s="309">
        <f t="shared" si="5"/>
        <v>0</v>
      </c>
      <c r="J95"/>
      <c r="K95" s="9"/>
    </row>
    <row r="96" spans="1:11" ht="12.75">
      <c r="A96" s="142">
        <v>21</v>
      </c>
      <c r="B96" s="147" t="s">
        <v>438</v>
      </c>
      <c r="C96" s="190">
        <v>8000</v>
      </c>
      <c r="D96" s="190">
        <v>27880</v>
      </c>
      <c r="E96" s="190">
        <v>1364000</v>
      </c>
      <c r="F96" s="190">
        <v>223640</v>
      </c>
      <c r="G96" s="190"/>
      <c r="H96" s="190">
        <v>464200</v>
      </c>
      <c r="I96" s="309">
        <f t="shared" si="5"/>
        <v>2087720</v>
      </c>
      <c r="J96"/>
      <c r="K96" s="9"/>
    </row>
    <row r="97" spans="1:11" ht="12.75">
      <c r="A97" s="142" t="s">
        <v>801</v>
      </c>
      <c r="B97" s="147" t="s">
        <v>811</v>
      </c>
      <c r="C97" s="190"/>
      <c r="D97" s="190">
        <v>107870</v>
      </c>
      <c r="E97" s="190">
        <v>12200</v>
      </c>
      <c r="F97" s="190"/>
      <c r="G97" s="190">
        <v>25010</v>
      </c>
      <c r="H97" s="190">
        <v>99900</v>
      </c>
      <c r="I97" s="309">
        <f t="shared" si="5"/>
        <v>244980</v>
      </c>
      <c r="J97"/>
      <c r="K97" s="9"/>
    </row>
    <row r="98" spans="1:10" ht="12.75">
      <c r="A98" s="307"/>
      <c r="B98" s="308" t="s">
        <v>182</v>
      </c>
      <c r="C98" s="309">
        <f>SUM(C76:C97)</f>
        <v>36500</v>
      </c>
      <c r="D98" s="309">
        <f aca="true" t="shared" si="6" ref="D98:I98">SUM(D76:D97)</f>
        <v>135750</v>
      </c>
      <c r="E98" s="309">
        <f t="shared" si="6"/>
        <v>1429900</v>
      </c>
      <c r="F98" s="309">
        <f t="shared" si="6"/>
        <v>315160</v>
      </c>
      <c r="G98" s="309">
        <f t="shared" si="6"/>
        <v>1677580</v>
      </c>
      <c r="H98" s="309">
        <f t="shared" si="6"/>
        <v>1456700</v>
      </c>
      <c r="I98" s="309">
        <f t="shared" si="6"/>
        <v>5051590</v>
      </c>
      <c r="J98"/>
    </row>
    <row r="99" spans="7:8" ht="12.75">
      <c r="G99" s="9"/>
      <c r="H99" s="9"/>
    </row>
    <row r="100" spans="1:9" ht="12.75">
      <c r="A100" s="43" t="str">
        <f>+A44</f>
        <v>Ordenanza N° 5677/08</v>
      </c>
      <c r="D100" s="9"/>
      <c r="E100" s="9"/>
      <c r="F100" s="9"/>
      <c r="G100" s="9"/>
      <c r="H100" s="9"/>
      <c r="I100" s="9"/>
    </row>
    <row r="101" spans="1:10" ht="12.75">
      <c r="A101" s="500" t="s">
        <v>328</v>
      </c>
      <c r="B101" s="500"/>
      <c r="C101" s="500"/>
      <c r="D101" s="500"/>
      <c r="E101" s="500"/>
      <c r="F101" s="500"/>
      <c r="G101" s="500"/>
      <c r="H101" s="500"/>
      <c r="I101" s="500"/>
      <c r="J101" s="14"/>
    </row>
    <row r="102" spans="1:8" ht="12.75">
      <c r="A102" s="28" t="str">
        <f>+A46</f>
        <v>Juris.:</v>
      </c>
      <c r="B102" s="500" t="s">
        <v>584</v>
      </c>
      <c r="C102" s="500"/>
      <c r="D102" s="500"/>
      <c r="E102" s="500"/>
      <c r="F102" s="500"/>
      <c r="G102" s="500"/>
      <c r="H102" s="500"/>
    </row>
    <row r="103" spans="1:8" ht="12.75">
      <c r="A103" s="500" t="s">
        <v>572</v>
      </c>
      <c r="B103" s="500"/>
      <c r="C103" s="500"/>
      <c r="D103" s="500"/>
      <c r="E103" s="500"/>
      <c r="F103" s="500"/>
      <c r="G103" s="500"/>
      <c r="H103" s="500"/>
    </row>
    <row r="105" spans="1:10" ht="12.75">
      <c r="A105" s="516" t="s">
        <v>167</v>
      </c>
      <c r="B105" s="519" t="s">
        <v>576</v>
      </c>
      <c r="C105" s="310" t="s">
        <v>569</v>
      </c>
      <c r="D105" s="310" t="s">
        <v>268</v>
      </c>
      <c r="E105" s="310" t="s">
        <v>260</v>
      </c>
      <c r="F105" s="310" t="s">
        <v>586</v>
      </c>
      <c r="G105" s="310" t="s">
        <v>780</v>
      </c>
      <c r="H105" s="310" t="s">
        <v>263</v>
      </c>
      <c r="I105" s="516" t="s">
        <v>182</v>
      </c>
      <c r="J105"/>
    </row>
    <row r="106" spans="1:10" ht="12.75">
      <c r="A106" s="516"/>
      <c r="B106" s="519"/>
      <c r="C106" s="310" t="s">
        <v>587</v>
      </c>
      <c r="D106" s="310" t="s">
        <v>588</v>
      </c>
      <c r="E106" s="310" t="s">
        <v>589</v>
      </c>
      <c r="F106" s="310" t="s">
        <v>590</v>
      </c>
      <c r="G106" s="310" t="s">
        <v>592</v>
      </c>
      <c r="H106" s="310" t="s">
        <v>591</v>
      </c>
      <c r="I106" s="516"/>
      <c r="J106"/>
    </row>
    <row r="107" spans="1:31" ht="12.75">
      <c r="A107" s="205" t="s">
        <v>562</v>
      </c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11" ht="12.75">
      <c r="A108" s="142">
        <v>1</v>
      </c>
      <c r="B108" s="147" t="s">
        <v>439</v>
      </c>
      <c r="C108" s="190"/>
      <c r="D108" s="190">
        <v>1000</v>
      </c>
      <c r="E108" s="190"/>
      <c r="F108" s="190"/>
      <c r="G108" s="190"/>
      <c r="H108" s="190"/>
      <c r="I108" s="309">
        <f aca="true" t="shared" si="7" ref="I108:I118">SUM(C108:H108)</f>
        <v>1000</v>
      </c>
      <c r="J108"/>
      <c r="K108" s="9"/>
    </row>
    <row r="109" spans="1:11" ht="12.75">
      <c r="A109" s="142">
        <v>2</v>
      </c>
      <c r="B109" s="147" t="s">
        <v>440</v>
      </c>
      <c r="C109" s="190"/>
      <c r="D109" s="190"/>
      <c r="E109" s="190"/>
      <c r="F109" s="190"/>
      <c r="G109" s="190"/>
      <c r="H109" s="190">
        <v>2000</v>
      </c>
      <c r="I109" s="309">
        <f t="shared" si="7"/>
        <v>2000</v>
      </c>
      <c r="J109"/>
      <c r="K109" s="9"/>
    </row>
    <row r="110" spans="1:11" ht="12.75">
      <c r="A110" s="142">
        <v>3</v>
      </c>
      <c r="B110" s="147" t="s">
        <v>441</v>
      </c>
      <c r="C110" s="190"/>
      <c r="D110" s="190"/>
      <c r="E110" s="190"/>
      <c r="F110" s="190"/>
      <c r="G110" s="190"/>
      <c r="H110" s="190"/>
      <c r="I110" s="309">
        <f t="shared" si="7"/>
        <v>0</v>
      </c>
      <c r="J110"/>
      <c r="K110" s="9"/>
    </row>
    <row r="111" spans="1:11" ht="12.75">
      <c r="A111" s="142">
        <v>4</v>
      </c>
      <c r="B111" s="147" t="s">
        <v>442</v>
      </c>
      <c r="C111" s="190"/>
      <c r="D111" s="190"/>
      <c r="E111" s="190"/>
      <c r="F111" s="190"/>
      <c r="G111" s="190"/>
      <c r="H111" s="190"/>
      <c r="I111" s="309">
        <f t="shared" si="7"/>
        <v>0</v>
      </c>
      <c r="J111"/>
      <c r="K111" s="9"/>
    </row>
    <row r="112" spans="1:11" ht="12.75">
      <c r="A112" s="142">
        <v>5</v>
      </c>
      <c r="B112" s="147" t="s">
        <v>443</v>
      </c>
      <c r="C112" s="190"/>
      <c r="D112" s="190">
        <v>100</v>
      </c>
      <c r="E112" s="190"/>
      <c r="F112" s="190"/>
      <c r="G112" s="190"/>
      <c r="H112" s="190"/>
      <c r="I112" s="309">
        <f t="shared" si="7"/>
        <v>100</v>
      </c>
      <c r="J112"/>
      <c r="K112" s="9"/>
    </row>
    <row r="113" spans="1:11" ht="12.75">
      <c r="A113" s="142">
        <v>6</v>
      </c>
      <c r="B113" s="147" t="s">
        <v>444</v>
      </c>
      <c r="C113" s="190"/>
      <c r="D113" s="190"/>
      <c r="E113" s="190"/>
      <c r="F113" s="190"/>
      <c r="G113" s="190"/>
      <c r="H113" s="190"/>
      <c r="I113" s="309">
        <f t="shared" si="7"/>
        <v>0</v>
      </c>
      <c r="J113"/>
      <c r="K113" s="9"/>
    </row>
    <row r="114" spans="1:11" ht="12.75">
      <c r="A114" s="142">
        <v>7</v>
      </c>
      <c r="B114" s="147" t="s">
        <v>452</v>
      </c>
      <c r="C114" s="190"/>
      <c r="D114" s="190"/>
      <c r="E114" s="190"/>
      <c r="F114" s="190"/>
      <c r="G114" s="190">
        <v>1750</v>
      </c>
      <c r="H114" s="190"/>
      <c r="I114" s="309">
        <f t="shared" si="7"/>
        <v>1750</v>
      </c>
      <c r="J114"/>
      <c r="K114" s="9"/>
    </row>
    <row r="115" spans="1:11" ht="12.75">
      <c r="A115" s="142">
        <v>8</v>
      </c>
      <c r="B115" s="147" t="s">
        <v>453</v>
      </c>
      <c r="C115" s="190">
        <v>2000</v>
      </c>
      <c r="D115" s="190">
        <v>2000</v>
      </c>
      <c r="E115" s="190">
        <v>3000</v>
      </c>
      <c r="F115" s="190">
        <v>3000</v>
      </c>
      <c r="G115" s="190">
        <v>2860</v>
      </c>
      <c r="H115" s="190">
        <v>15000</v>
      </c>
      <c r="I115" s="309">
        <f t="shared" si="7"/>
        <v>27860</v>
      </c>
      <c r="J115"/>
      <c r="K115" s="9"/>
    </row>
    <row r="116" spans="1:11" ht="12.75">
      <c r="A116" s="142">
        <v>9</v>
      </c>
      <c r="B116" s="147" t="s">
        <v>456</v>
      </c>
      <c r="C116" s="190"/>
      <c r="D116" s="190"/>
      <c r="E116" s="190"/>
      <c r="F116" s="190"/>
      <c r="G116" s="190"/>
      <c r="H116" s="190">
        <v>346900</v>
      </c>
      <c r="I116" s="309">
        <f t="shared" si="7"/>
        <v>346900</v>
      </c>
      <c r="J116"/>
      <c r="K116" s="9"/>
    </row>
    <row r="117" spans="1:11" ht="12.75">
      <c r="A117" s="142">
        <v>10</v>
      </c>
      <c r="B117" s="147" t="s">
        <v>454</v>
      </c>
      <c r="C117" s="190"/>
      <c r="D117" s="190"/>
      <c r="E117" s="190"/>
      <c r="F117" s="190"/>
      <c r="G117" s="190">
        <v>1150</v>
      </c>
      <c r="H117" s="190">
        <v>7200</v>
      </c>
      <c r="I117" s="309">
        <f t="shared" si="7"/>
        <v>8350</v>
      </c>
      <c r="J117"/>
      <c r="K117" s="9"/>
    </row>
    <row r="118" spans="1:11" ht="12.75">
      <c r="A118" s="142" t="s">
        <v>470</v>
      </c>
      <c r="B118" s="147" t="s">
        <v>47</v>
      </c>
      <c r="C118" s="190"/>
      <c r="D118" s="190"/>
      <c r="E118" s="190"/>
      <c r="F118" s="190">
        <v>230</v>
      </c>
      <c r="G118" s="190">
        <v>1060</v>
      </c>
      <c r="H118" s="190"/>
      <c r="I118" s="309">
        <f t="shared" si="7"/>
        <v>1290</v>
      </c>
      <c r="J118"/>
      <c r="K118" s="9"/>
    </row>
    <row r="119" spans="1:10" ht="12.75">
      <c r="A119" s="307"/>
      <c r="B119" s="308" t="s">
        <v>182</v>
      </c>
      <c r="C119" s="309">
        <f>SUM(C108:C118)</f>
        <v>2000</v>
      </c>
      <c r="D119" s="309">
        <f aca="true" t="shared" si="8" ref="D119:I119">SUM(D108:D118)</f>
        <v>3100</v>
      </c>
      <c r="E119" s="309">
        <f t="shared" si="8"/>
        <v>3000</v>
      </c>
      <c r="F119" s="309">
        <f t="shared" si="8"/>
        <v>3230</v>
      </c>
      <c r="G119" s="309">
        <f t="shared" si="8"/>
        <v>6820</v>
      </c>
      <c r="H119" s="309">
        <f t="shared" si="8"/>
        <v>371100</v>
      </c>
      <c r="I119" s="309">
        <f t="shared" si="8"/>
        <v>389250</v>
      </c>
      <c r="J119"/>
    </row>
    <row r="120" ht="12.75">
      <c r="J120"/>
    </row>
    <row r="121" ht="12.75">
      <c r="J121"/>
    </row>
    <row r="122" ht="12.75">
      <c r="J122"/>
    </row>
  </sheetData>
  <sheetProtection/>
  <mergeCells count="24">
    <mergeCell ref="A6:A7"/>
    <mergeCell ref="B6:B7"/>
    <mergeCell ref="A73:A74"/>
    <mergeCell ref="B73:B74"/>
    <mergeCell ref="I73:I74"/>
    <mergeCell ref="A49:A50"/>
    <mergeCell ref="B49:B50"/>
    <mergeCell ref="I49:I50"/>
    <mergeCell ref="A105:A106"/>
    <mergeCell ref="B105:B106"/>
    <mergeCell ref="A101:I101"/>
    <mergeCell ref="B102:H102"/>
    <mergeCell ref="A103:H103"/>
    <mergeCell ref="I105:I106"/>
    <mergeCell ref="B46:H46"/>
    <mergeCell ref="A47:H47"/>
    <mergeCell ref="B3:H3"/>
    <mergeCell ref="A2:I2"/>
    <mergeCell ref="A4:H4"/>
    <mergeCell ref="A45:I45"/>
    <mergeCell ref="A25:A26"/>
    <mergeCell ref="B25:B26"/>
    <mergeCell ref="G25:G26"/>
    <mergeCell ref="I6:I7"/>
  </mergeCells>
  <printOptions horizontalCentered="1"/>
  <pageMargins left="0.1968503937007874" right="0.1968503937007874" top="0.4330708661417323" bottom="0.3937007874015748" header="0.1968503937007874" footer="0.1968503937007874"/>
  <pageSetup horizontalDpi="600" verticalDpi="600" orientation="landscape" paperSize="9" scale="75" r:id="rId3"/>
  <rowBreaks count="3" manualBreakCount="3">
    <brk id="42" max="255" man="1"/>
    <brk id="98" max="255" man="1"/>
    <brk id="119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5" zoomScaleNormal="75" zoomScaleSheetLayoutView="75" zoomScalePageLayoutView="0" workbookViewId="0" topLeftCell="A2">
      <selection activeCell="B19" sqref="B19"/>
    </sheetView>
  </sheetViews>
  <sheetFormatPr defaultColWidth="11.421875" defaultRowHeight="12.75"/>
  <cols>
    <col min="1" max="1" width="46.421875" style="0" customWidth="1"/>
    <col min="2" max="2" width="14.421875" style="0" bestFit="1" customWidth="1"/>
    <col min="3" max="3" width="13.7109375" style="0" bestFit="1" customWidth="1"/>
    <col min="4" max="4" width="16.7109375" style="0" bestFit="1" customWidth="1"/>
    <col min="5" max="5" width="15.00390625" style="0" bestFit="1" customWidth="1"/>
    <col min="6" max="6" width="16.8515625" style="0" customWidth="1"/>
    <col min="7" max="7" width="13.140625" style="0" bestFit="1" customWidth="1"/>
    <col min="8" max="8" width="17.7109375" style="0" bestFit="1" customWidth="1"/>
  </cols>
  <sheetData>
    <row r="1" spans="1:8" ht="12.75">
      <c r="A1" s="50" t="str">
        <f>+ANEXO4!A1</f>
        <v>Ordenanza N° 5677/08</v>
      </c>
      <c r="B1" s="43"/>
      <c r="C1" s="43"/>
      <c r="D1" s="43"/>
      <c r="E1" s="43"/>
      <c r="F1" s="43"/>
      <c r="G1" s="43"/>
      <c r="H1" s="43"/>
    </row>
    <row r="2" spans="1:8" ht="15">
      <c r="A2" s="497" t="s">
        <v>326</v>
      </c>
      <c r="B2" s="497"/>
      <c r="C2" s="497"/>
      <c r="D2" s="497"/>
      <c r="E2" s="497"/>
      <c r="F2" s="497"/>
      <c r="G2" s="497"/>
      <c r="H2" s="497"/>
    </row>
    <row r="3" spans="1:8" ht="12.75">
      <c r="A3" s="43"/>
      <c r="B3" s="43"/>
      <c r="C3" s="43"/>
      <c r="D3" s="43"/>
      <c r="E3" s="43"/>
      <c r="F3" s="43"/>
      <c r="G3" s="43"/>
      <c r="H3" s="43"/>
    </row>
    <row r="4" spans="1:8" ht="12.75">
      <c r="A4" s="500" t="s">
        <v>180</v>
      </c>
      <c r="B4" s="500"/>
      <c r="C4" s="500"/>
      <c r="D4" s="500"/>
      <c r="E4" s="500"/>
      <c r="F4" s="500"/>
      <c r="G4" s="500"/>
      <c r="H4" s="500"/>
    </row>
    <row r="5" spans="1:8" ht="12.75">
      <c r="A5" s="500" t="s">
        <v>271</v>
      </c>
      <c r="B5" s="500"/>
      <c r="C5" s="500"/>
      <c r="D5" s="500"/>
      <c r="E5" s="500"/>
      <c r="F5" s="500"/>
      <c r="G5" s="500"/>
      <c r="H5" s="500"/>
    </row>
    <row r="6" spans="1:8" ht="13.5" thickBot="1">
      <c r="A6" s="43"/>
      <c r="B6" s="43"/>
      <c r="C6" s="43"/>
      <c r="D6" s="43"/>
      <c r="E6" s="43"/>
      <c r="F6" s="43"/>
      <c r="G6" s="43"/>
      <c r="H6" s="43"/>
    </row>
    <row r="7" spans="1:9" ht="13.5" thickBot="1">
      <c r="A7" s="202" t="s">
        <v>124</v>
      </c>
      <c r="B7" s="315" t="s">
        <v>182</v>
      </c>
      <c r="C7" s="131" t="s">
        <v>239</v>
      </c>
      <c r="D7" s="131" t="s">
        <v>272</v>
      </c>
      <c r="E7" s="131" t="s">
        <v>273</v>
      </c>
      <c r="F7" s="131" t="s">
        <v>274</v>
      </c>
      <c r="G7" s="131" t="s">
        <v>275</v>
      </c>
      <c r="H7" s="131" t="s">
        <v>276</v>
      </c>
      <c r="I7" s="131" t="s">
        <v>800</v>
      </c>
    </row>
    <row r="8" spans="1:9" s="14" customFormat="1" ht="13.5" thickBot="1">
      <c r="A8" s="31"/>
      <c r="B8" s="31"/>
      <c r="C8" s="31">
        <v>411</v>
      </c>
      <c r="D8" s="31">
        <v>421</v>
      </c>
      <c r="E8" s="31">
        <v>431</v>
      </c>
      <c r="F8" s="31">
        <v>441</v>
      </c>
      <c r="G8" s="31">
        <v>451</v>
      </c>
      <c r="H8" s="31">
        <v>461</v>
      </c>
      <c r="I8" s="31" t="s">
        <v>799</v>
      </c>
    </row>
    <row r="9" spans="1:9" ht="13.5" thickBot="1">
      <c r="A9" s="216" t="s">
        <v>127</v>
      </c>
      <c r="B9" s="319">
        <f aca="true" t="shared" si="0" ref="B9:I9">+SUM(B11:B14)</f>
        <v>54316980</v>
      </c>
      <c r="C9" s="137">
        <f t="shared" si="0"/>
        <v>1489060</v>
      </c>
      <c r="D9" s="137">
        <f t="shared" si="0"/>
        <v>10194500</v>
      </c>
      <c r="E9" s="137">
        <f t="shared" si="0"/>
        <v>1268060</v>
      </c>
      <c r="F9" s="137">
        <f t="shared" si="0"/>
        <v>15715450</v>
      </c>
      <c r="G9" s="137">
        <f t="shared" si="0"/>
        <v>2194950</v>
      </c>
      <c r="H9" s="137">
        <f t="shared" si="0"/>
        <v>21478360</v>
      </c>
      <c r="I9" s="137">
        <f t="shared" si="0"/>
        <v>1976600</v>
      </c>
    </row>
    <row r="10" spans="1:9" ht="12.75">
      <c r="A10" s="116"/>
      <c r="B10" s="324"/>
      <c r="C10" s="197"/>
      <c r="D10" s="197"/>
      <c r="E10" s="197"/>
      <c r="F10" s="197"/>
      <c r="G10" s="197"/>
      <c r="H10" s="197"/>
      <c r="I10" s="197"/>
    </row>
    <row r="11" spans="1:9" ht="12.75">
      <c r="A11" s="117" t="s">
        <v>188</v>
      </c>
      <c r="B11" s="325">
        <f>+SUM(C11:I11)</f>
        <v>35626630</v>
      </c>
      <c r="C11" s="195">
        <f>+'obras juris'!G8</f>
        <v>1035350</v>
      </c>
      <c r="D11" s="195">
        <f>+'obras juris'!G63+'obras juris'!G91+'obras juris'!G120+'obras juris'!G148</f>
        <v>5962970</v>
      </c>
      <c r="E11" s="195">
        <f>+'obras juris'!G176</f>
        <v>1046340</v>
      </c>
      <c r="F11" s="195">
        <f>+'obras juris'!G204+'obras juris'!G232+'obras juris'!G261+'obras juris'!G289+'obras juris'!G36+'obras juris'!G317</f>
        <v>11200290</v>
      </c>
      <c r="G11" s="195">
        <f>+'obras juris'!G345</f>
        <v>2138560</v>
      </c>
      <c r="H11" s="195">
        <f>+'obras juris'!G374+'obras juris'!G402+'obras juris'!G430</f>
        <v>13706530</v>
      </c>
      <c r="I11" s="195">
        <f>+'obras juris'!G458</f>
        <v>536590</v>
      </c>
    </row>
    <row r="12" spans="1:9" ht="12.75">
      <c r="A12" s="117" t="s">
        <v>189</v>
      </c>
      <c r="B12" s="325">
        <f>+SUM(C12:I12)</f>
        <v>4147620</v>
      </c>
      <c r="C12" s="195">
        <f>+'obras juris'!G11</f>
        <v>180980</v>
      </c>
      <c r="D12" s="195">
        <f>+'obras juris'!G66+'obras juris'!G94+'obras juris'!G123+'obras juris'!G151</f>
        <v>1676020</v>
      </c>
      <c r="E12" s="195">
        <f>+'obras juris'!G179</f>
        <v>15140</v>
      </c>
      <c r="F12" s="195">
        <f>+'obras juris'!G207+'obras juris'!G235+'obras juris'!G264+'obras juris'!G292+'obras juris'!G39+'obras juris'!G320</f>
        <v>1970890</v>
      </c>
      <c r="G12" s="195">
        <f>+'obras juris'!G348</f>
        <v>14490</v>
      </c>
      <c r="H12" s="195">
        <f>+'obras juris'!G377+'obras juris'!G405+'obras juris'!G433</f>
        <v>223980</v>
      </c>
      <c r="I12" s="195">
        <f>+'obras juris'!G461</f>
        <v>66120</v>
      </c>
    </row>
    <row r="13" spans="1:9" ht="12.75">
      <c r="A13" s="117" t="s">
        <v>190</v>
      </c>
      <c r="B13" s="325">
        <f>+SUM(C13:I13)</f>
        <v>13892730</v>
      </c>
      <c r="C13" s="195">
        <f>+'obras juris'!G12</f>
        <v>272730</v>
      </c>
      <c r="D13" s="195">
        <f>+'obras juris'!G67+'obras juris'!G95+'obras juris'!G124+'obras juris'!G152</f>
        <v>1905510</v>
      </c>
      <c r="E13" s="195">
        <f>+'obras juris'!G180</f>
        <v>206580</v>
      </c>
      <c r="F13" s="195">
        <f>+'obras juris'!G208+'obras juris'!G236+'obras juris'!G265+'obras juris'!G293+'obras juris'!G40+'obras juris'!G321</f>
        <v>2544270</v>
      </c>
      <c r="G13" s="195">
        <f>+'obras juris'!G349</f>
        <v>41900</v>
      </c>
      <c r="H13" s="195">
        <f>+'obras juris'!G378+'obras juris'!G406+'obras juris'!G434</f>
        <v>7547850</v>
      </c>
      <c r="I13" s="195">
        <f>+'obras juris'!G462</f>
        <v>1373890</v>
      </c>
    </row>
    <row r="14" spans="1:9" ht="12.75">
      <c r="A14" s="117" t="s">
        <v>192</v>
      </c>
      <c r="B14" s="325">
        <f>+SUM(C14:I14)</f>
        <v>650000</v>
      </c>
      <c r="C14" s="195">
        <f>+'obras juris'!G15</f>
        <v>0</v>
      </c>
      <c r="D14" s="195">
        <f>+'obras juris'!G71+'obras juris'!G97+'obras juris'!G128+'obras juris'!G156</f>
        <v>650000</v>
      </c>
      <c r="E14" s="195"/>
      <c r="F14" s="195"/>
      <c r="G14" s="195"/>
      <c r="H14" s="195"/>
      <c r="I14" s="195">
        <f>+'Gob juris'!H239</f>
        <v>0</v>
      </c>
    </row>
    <row r="15" spans="1:9" ht="13.5" thickBot="1">
      <c r="A15" s="117"/>
      <c r="B15" s="326"/>
      <c r="C15" s="203"/>
      <c r="D15" s="203"/>
      <c r="E15" s="203"/>
      <c r="F15" s="203"/>
      <c r="G15" s="203"/>
      <c r="H15" s="203"/>
      <c r="I15" s="203"/>
    </row>
    <row r="16" spans="1:9" ht="13.5" thickBot="1">
      <c r="A16" s="216" t="s">
        <v>136</v>
      </c>
      <c r="B16" s="319">
        <f aca="true" t="shared" si="1" ref="B16:I16">+SUM(B18:B19)</f>
        <v>12562960</v>
      </c>
      <c r="C16" s="137">
        <f t="shared" si="1"/>
        <v>10820</v>
      </c>
      <c r="D16" s="137">
        <f t="shared" si="1"/>
        <v>12229550</v>
      </c>
      <c r="E16" s="137">
        <f t="shared" si="1"/>
        <v>4150</v>
      </c>
      <c r="F16" s="137">
        <f t="shared" si="1"/>
        <v>163270</v>
      </c>
      <c r="G16" s="137">
        <f t="shared" si="1"/>
        <v>2000</v>
      </c>
      <c r="H16" s="137">
        <f t="shared" si="1"/>
        <v>147170</v>
      </c>
      <c r="I16" s="137">
        <f t="shared" si="1"/>
        <v>6000</v>
      </c>
    </row>
    <row r="17" spans="1:9" ht="12.75">
      <c r="A17" s="117"/>
      <c r="B17" s="324"/>
      <c r="C17" s="204"/>
      <c r="D17" s="204"/>
      <c r="E17" s="204"/>
      <c r="F17" s="204"/>
      <c r="G17" s="204"/>
      <c r="H17" s="204"/>
      <c r="I17" s="204"/>
    </row>
    <row r="18" spans="1:9" ht="12.75">
      <c r="A18" s="117" t="s">
        <v>193</v>
      </c>
      <c r="B18" s="325">
        <f>+SUM(C18:I18)</f>
        <v>1479440</v>
      </c>
      <c r="C18" s="195">
        <f>+'obras juris'!G19</f>
        <v>10820</v>
      </c>
      <c r="D18" s="195">
        <f>+'obras juris'!G74+'obras juris'!G102+'obras juris'!G131+'obras juris'!G159</f>
        <v>1146030</v>
      </c>
      <c r="E18" s="195">
        <f>+'obras juris'!G187</f>
        <v>4150</v>
      </c>
      <c r="F18" s="195">
        <f>+'obras juris'!G215+'obras juris'!G243+'obras juris'!G272+'obras juris'!G300+'obras juris'!G47+'obras juris'!G328</f>
        <v>163270</v>
      </c>
      <c r="G18" s="195">
        <f>+'obras juris'!G356</f>
        <v>2000</v>
      </c>
      <c r="H18" s="195">
        <f>+'obras juris'!G385+'obras juris'!G413+'obras juris'!G441</f>
        <v>147170</v>
      </c>
      <c r="I18" s="195">
        <f>+'obras juris'!G469</f>
        <v>6000</v>
      </c>
    </row>
    <row r="19" spans="1:9" ht="12.75">
      <c r="A19" s="117" t="s">
        <v>194</v>
      </c>
      <c r="B19" s="325">
        <f>+SUM(C19:I19)</f>
        <v>11083520</v>
      </c>
      <c r="C19" s="195"/>
      <c r="D19" s="195">
        <f>+'obras juris'!G75+'obras juris'!G103+'obras juris'!G132+'obras juris'!G160</f>
        <v>11083520</v>
      </c>
      <c r="E19" s="195"/>
      <c r="F19" s="195"/>
      <c r="G19" s="195"/>
      <c r="H19" s="195"/>
      <c r="I19" s="195"/>
    </row>
    <row r="20" spans="1:9" ht="13.5" thickBot="1">
      <c r="A20" s="117"/>
      <c r="B20" s="326"/>
      <c r="C20" s="203"/>
      <c r="D20" s="203"/>
      <c r="E20" s="203"/>
      <c r="F20" s="203"/>
      <c r="G20" s="203"/>
      <c r="H20" s="203"/>
      <c r="I20" s="203"/>
    </row>
    <row r="21" spans="1:9" ht="13.5" thickBot="1">
      <c r="A21" s="216" t="s">
        <v>141</v>
      </c>
      <c r="B21" s="319">
        <f aca="true" t="shared" si="2" ref="B21:H21">+SUM(B23:B23)</f>
        <v>0</v>
      </c>
      <c r="C21" s="137">
        <f t="shared" si="2"/>
        <v>0</v>
      </c>
      <c r="D21" s="137">
        <f t="shared" si="2"/>
        <v>0</v>
      </c>
      <c r="E21" s="137">
        <f t="shared" si="2"/>
        <v>0</v>
      </c>
      <c r="F21" s="137">
        <f t="shared" si="2"/>
        <v>0</v>
      </c>
      <c r="G21" s="137">
        <f t="shared" si="2"/>
        <v>0</v>
      </c>
      <c r="H21" s="137">
        <f t="shared" si="2"/>
        <v>0</v>
      </c>
      <c r="I21" s="137">
        <f>+SUM(I23:I23)</f>
        <v>0</v>
      </c>
    </row>
    <row r="22" spans="1:9" ht="12.75">
      <c r="A22" s="117"/>
      <c r="B22" s="324"/>
      <c r="C22" s="204"/>
      <c r="D22" s="204"/>
      <c r="E22" s="204"/>
      <c r="F22" s="204"/>
      <c r="G22" s="204"/>
      <c r="H22" s="204"/>
      <c r="I22" s="204"/>
    </row>
    <row r="23" spans="1:9" ht="12.75">
      <c r="A23" s="117" t="s">
        <v>196</v>
      </c>
      <c r="B23" s="325">
        <f>+SUM(C23:I23)</f>
        <v>0</v>
      </c>
      <c r="C23" s="195"/>
      <c r="D23" s="195"/>
      <c r="E23" s="195"/>
      <c r="F23" s="195"/>
      <c r="G23" s="195"/>
      <c r="H23" s="195"/>
      <c r="I23" s="195"/>
    </row>
    <row r="24" spans="1:9" ht="13.5" thickBot="1">
      <c r="A24" s="117"/>
      <c r="B24" s="326"/>
      <c r="C24" s="198"/>
      <c r="D24" s="198"/>
      <c r="E24" s="198"/>
      <c r="F24" s="198"/>
      <c r="G24" s="198"/>
      <c r="H24" s="198"/>
      <c r="I24" s="198"/>
    </row>
    <row r="25" spans="1:9" ht="13.5" thickBot="1">
      <c r="A25" s="202" t="s">
        <v>149</v>
      </c>
      <c r="B25" s="319">
        <f aca="true" t="shared" si="3" ref="B25:I25">+B9+B16+B21</f>
        <v>66879940</v>
      </c>
      <c r="C25" s="323">
        <f t="shared" si="3"/>
        <v>1499880</v>
      </c>
      <c r="D25" s="323">
        <f t="shared" si="3"/>
        <v>22424050</v>
      </c>
      <c r="E25" s="323">
        <f t="shared" si="3"/>
        <v>1272210</v>
      </c>
      <c r="F25" s="323">
        <f t="shared" si="3"/>
        <v>15878720</v>
      </c>
      <c r="G25" s="323">
        <f t="shared" si="3"/>
        <v>2196950</v>
      </c>
      <c r="H25" s="323">
        <f t="shared" si="3"/>
        <v>21625530</v>
      </c>
      <c r="I25" s="323">
        <f t="shared" si="3"/>
        <v>1982600</v>
      </c>
    </row>
    <row r="27" spans="3:8" ht="12.75">
      <c r="C27" s="1"/>
      <c r="F27" s="1"/>
      <c r="G27" s="1"/>
      <c r="H27" s="1"/>
    </row>
    <row r="28" spans="2:8" ht="12.75">
      <c r="B28" s="3"/>
      <c r="C28" s="3"/>
      <c r="D28" s="3"/>
      <c r="E28" s="3"/>
      <c r="F28" s="3"/>
      <c r="G28" s="3"/>
      <c r="H28" s="3"/>
    </row>
    <row r="29" spans="1:8" ht="12.75">
      <c r="A29" s="8"/>
      <c r="B29" s="4"/>
      <c r="C29" s="4"/>
      <c r="D29" s="4"/>
      <c r="E29" s="4"/>
      <c r="F29" s="4"/>
      <c r="G29" s="4"/>
      <c r="H29" s="4"/>
    </row>
    <row r="30" spans="2:8" ht="12.75">
      <c r="B30" s="5"/>
      <c r="C30" s="5"/>
      <c r="D30" s="5"/>
      <c r="E30" s="5"/>
      <c r="F30" s="5"/>
      <c r="G30" s="5"/>
      <c r="H30" s="5"/>
    </row>
  </sheetData>
  <sheetProtection/>
  <mergeCells count="3">
    <mergeCell ref="A2:H2"/>
    <mergeCell ref="A4:H4"/>
    <mergeCell ref="A5:H5"/>
  </mergeCells>
  <printOptions horizontalCentered="1"/>
  <pageMargins left="0.1968503937007874" right="0.1968503937007874" top="0.3937007874015748" bottom="0.3937007874015748" header="0.1968503937007874" footer="0"/>
  <pageSetup horizontalDpi="300" verticalDpi="3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77"/>
  <sheetViews>
    <sheetView view="pageBreakPreview" zoomScale="75" zoomScaleNormal="75" zoomScaleSheetLayoutView="75" zoomScalePageLayoutView="0" workbookViewId="0" topLeftCell="A246">
      <selection activeCell="J251" sqref="J251"/>
    </sheetView>
  </sheetViews>
  <sheetFormatPr defaultColWidth="11.421875" defaultRowHeight="12.75"/>
  <cols>
    <col min="1" max="1" width="7.57421875" style="43" customWidth="1"/>
    <col min="2" max="2" width="6.421875" style="43" bestFit="1" customWidth="1"/>
    <col min="3" max="3" width="7.7109375" style="43" bestFit="1" customWidth="1"/>
    <col min="4" max="4" width="9.140625" style="43" bestFit="1" customWidth="1"/>
    <col min="5" max="5" width="7.57421875" style="43" bestFit="1" customWidth="1"/>
    <col min="6" max="6" width="41.28125" style="43" customWidth="1"/>
    <col min="7" max="7" width="14.421875" style="64" bestFit="1" customWidth="1"/>
  </cols>
  <sheetData>
    <row r="1" ht="12.75">
      <c r="A1" s="50" t="str">
        <f>+obras!A1</f>
        <v>Ordenanza N° 5677/08</v>
      </c>
    </row>
    <row r="2" spans="1:7" ht="15">
      <c r="A2" s="497" t="s">
        <v>326</v>
      </c>
      <c r="B2" s="497"/>
      <c r="C2" s="497"/>
      <c r="D2" s="497"/>
      <c r="E2" s="497"/>
      <c r="F2" s="497"/>
      <c r="G2" s="497"/>
    </row>
    <row r="3" spans="1:7" ht="13.5" thickBot="1">
      <c r="A3" s="28" t="s">
        <v>278</v>
      </c>
      <c r="G3" s="14">
        <v>411</v>
      </c>
    </row>
    <row r="4" spans="1:7" ht="13.5" thickBot="1">
      <c r="A4" s="507" t="s">
        <v>167</v>
      </c>
      <c r="B4" s="508"/>
      <c r="C4" s="508"/>
      <c r="D4" s="508"/>
      <c r="E4" s="508"/>
      <c r="F4" s="320" t="s">
        <v>201</v>
      </c>
      <c r="G4" s="509" t="s">
        <v>202</v>
      </c>
    </row>
    <row r="5" spans="1:7" ht="13.5" thickBot="1">
      <c r="A5" s="312" t="s">
        <v>203</v>
      </c>
      <c r="B5" s="312" t="s">
        <v>204</v>
      </c>
      <c r="C5" s="312" t="s">
        <v>205</v>
      </c>
      <c r="D5" s="312" t="s">
        <v>171</v>
      </c>
      <c r="E5" s="315" t="s">
        <v>206</v>
      </c>
      <c r="F5" s="321" t="s">
        <v>207</v>
      </c>
      <c r="G5" s="510"/>
    </row>
    <row r="6" spans="1:7" ht="12.75">
      <c r="A6" s="138">
        <v>4</v>
      </c>
      <c r="B6" s="139"/>
      <c r="C6" s="139"/>
      <c r="D6" s="139"/>
      <c r="E6" s="156"/>
      <c r="F6" s="157" t="s">
        <v>127</v>
      </c>
      <c r="G6" s="159">
        <f>+G7+G13+G15</f>
        <v>1489060</v>
      </c>
    </row>
    <row r="7" spans="1:7" ht="12.75">
      <c r="A7" s="143">
        <v>4</v>
      </c>
      <c r="B7" s="142">
        <v>1</v>
      </c>
      <c r="C7" s="142"/>
      <c r="D7" s="142"/>
      <c r="E7" s="144"/>
      <c r="F7" s="145" t="s">
        <v>208</v>
      </c>
      <c r="G7" s="146">
        <f>+G8+G11+G12</f>
        <v>1489060</v>
      </c>
    </row>
    <row r="8" spans="1:7" ht="12.75">
      <c r="A8" s="143">
        <v>4</v>
      </c>
      <c r="B8" s="142">
        <v>1</v>
      </c>
      <c r="C8" s="142">
        <v>1</v>
      </c>
      <c r="D8" s="142"/>
      <c r="E8" s="144"/>
      <c r="F8" s="145" t="s">
        <v>188</v>
      </c>
      <c r="G8" s="146">
        <f>+G9+G10</f>
        <v>1035350</v>
      </c>
    </row>
    <row r="9" spans="1:7" ht="12.75">
      <c r="A9" s="143">
        <v>4</v>
      </c>
      <c r="B9" s="142">
        <v>1</v>
      </c>
      <c r="C9" s="142">
        <v>1</v>
      </c>
      <c r="D9" s="142">
        <v>1</v>
      </c>
      <c r="E9" s="144"/>
      <c r="F9" s="145" t="s">
        <v>209</v>
      </c>
      <c r="G9" s="146">
        <f>+ANEXO5!C23</f>
        <v>834230</v>
      </c>
    </row>
    <row r="10" spans="1:7" ht="12.75">
      <c r="A10" s="143">
        <v>4</v>
      </c>
      <c r="B10" s="142">
        <v>1</v>
      </c>
      <c r="C10" s="142">
        <v>1</v>
      </c>
      <c r="D10" s="142">
        <v>2</v>
      </c>
      <c r="E10" s="144"/>
      <c r="F10" s="145" t="s">
        <v>226</v>
      </c>
      <c r="G10" s="146">
        <f>+ANEXO5!C42</f>
        <v>201120</v>
      </c>
    </row>
    <row r="11" spans="1:7" ht="12.75">
      <c r="A11" s="143">
        <v>4</v>
      </c>
      <c r="B11" s="142">
        <v>1</v>
      </c>
      <c r="C11" s="142">
        <v>2</v>
      </c>
      <c r="D11" s="142"/>
      <c r="E11" s="144"/>
      <c r="F11" s="145" t="s">
        <v>189</v>
      </c>
      <c r="G11" s="146">
        <f>+ANEXO5!C71</f>
        <v>180980</v>
      </c>
    </row>
    <row r="12" spans="1:7" ht="12.75">
      <c r="A12" s="143">
        <v>4</v>
      </c>
      <c r="B12" s="142">
        <v>1</v>
      </c>
      <c r="C12" s="142">
        <v>3</v>
      </c>
      <c r="D12" s="142"/>
      <c r="E12" s="144"/>
      <c r="F12" s="145" t="s">
        <v>190</v>
      </c>
      <c r="G12" s="146">
        <f>+ANEXO5!C98</f>
        <v>272730</v>
      </c>
    </row>
    <row r="13" spans="1:7" ht="12.75">
      <c r="A13" s="143">
        <v>4</v>
      </c>
      <c r="B13" s="142">
        <v>2</v>
      </c>
      <c r="C13" s="142"/>
      <c r="D13" s="142"/>
      <c r="E13" s="144"/>
      <c r="F13" s="145" t="s">
        <v>227</v>
      </c>
      <c r="G13" s="146">
        <f>+G14</f>
        <v>0</v>
      </c>
    </row>
    <row r="14" spans="1:7" ht="12.75">
      <c r="A14" s="143">
        <v>4</v>
      </c>
      <c r="B14" s="142">
        <v>2</v>
      </c>
      <c r="C14" s="142">
        <v>1</v>
      </c>
      <c r="D14" s="142"/>
      <c r="E14" s="144"/>
      <c r="F14" s="145" t="s">
        <v>228</v>
      </c>
      <c r="G14" s="148">
        <v>0</v>
      </c>
    </row>
    <row r="15" spans="1:7" ht="12.75">
      <c r="A15" s="143">
        <v>4</v>
      </c>
      <c r="B15" s="142">
        <v>3</v>
      </c>
      <c r="C15" s="142"/>
      <c r="D15" s="142"/>
      <c r="E15" s="144"/>
      <c r="F15" s="145" t="s">
        <v>229</v>
      </c>
      <c r="G15" s="146">
        <f>+G16</f>
        <v>0</v>
      </c>
    </row>
    <row r="16" spans="1:7" ht="12.75">
      <c r="A16" s="143">
        <v>4</v>
      </c>
      <c r="B16" s="142">
        <v>3</v>
      </c>
      <c r="C16" s="142">
        <v>1</v>
      </c>
      <c r="D16" s="142"/>
      <c r="E16" s="144"/>
      <c r="F16" s="145" t="s">
        <v>192</v>
      </c>
      <c r="G16" s="148">
        <v>0</v>
      </c>
    </row>
    <row r="17" spans="1:7" ht="12.75">
      <c r="A17" s="140">
        <v>5</v>
      </c>
      <c r="B17" s="142"/>
      <c r="C17" s="142"/>
      <c r="D17" s="142"/>
      <c r="E17" s="144"/>
      <c r="F17" s="145" t="s">
        <v>136</v>
      </c>
      <c r="G17" s="146">
        <f>+G18+G21+G22</f>
        <v>10820</v>
      </c>
    </row>
    <row r="18" spans="1:7" ht="12.75">
      <c r="A18" s="143">
        <v>5</v>
      </c>
      <c r="B18" s="142">
        <v>1</v>
      </c>
      <c r="C18" s="142"/>
      <c r="D18" s="142"/>
      <c r="E18" s="144"/>
      <c r="F18" s="145" t="s">
        <v>230</v>
      </c>
      <c r="G18" s="146">
        <f>+G19+G20</f>
        <v>10820</v>
      </c>
    </row>
    <row r="19" spans="1:7" ht="12.75">
      <c r="A19" s="143">
        <v>5</v>
      </c>
      <c r="B19" s="142">
        <v>1</v>
      </c>
      <c r="C19" s="142">
        <v>1</v>
      </c>
      <c r="D19" s="142"/>
      <c r="E19" s="144"/>
      <c r="F19" s="145" t="s">
        <v>193</v>
      </c>
      <c r="G19" s="148">
        <f>+ANEXO5!C119</f>
        <v>10820</v>
      </c>
    </row>
    <row r="20" spans="1:7" ht="12.75">
      <c r="A20" s="143">
        <v>5</v>
      </c>
      <c r="B20" s="142">
        <v>1</v>
      </c>
      <c r="C20" s="142">
        <v>2</v>
      </c>
      <c r="D20" s="142"/>
      <c r="E20" s="142"/>
      <c r="F20" s="145" t="s">
        <v>194</v>
      </c>
      <c r="G20" s="148">
        <v>0</v>
      </c>
    </row>
    <row r="21" spans="1:7" ht="12.75">
      <c r="A21" s="143">
        <v>5</v>
      </c>
      <c r="B21" s="142">
        <v>2</v>
      </c>
      <c r="C21" s="142"/>
      <c r="D21" s="142"/>
      <c r="E21" s="142"/>
      <c r="F21" s="145" t="s">
        <v>231</v>
      </c>
      <c r="G21" s="146">
        <v>0</v>
      </c>
    </row>
    <row r="22" spans="1:7" ht="12.75">
      <c r="A22" s="143">
        <v>5</v>
      </c>
      <c r="B22" s="142">
        <v>3</v>
      </c>
      <c r="C22" s="142"/>
      <c r="D22" s="142"/>
      <c r="E22" s="142"/>
      <c r="F22" s="145" t="s">
        <v>232</v>
      </c>
      <c r="G22" s="146">
        <f>+G23</f>
        <v>0</v>
      </c>
    </row>
    <row r="23" spans="1:7" ht="12.75">
      <c r="A23" s="143">
        <v>5</v>
      </c>
      <c r="B23" s="142">
        <v>3</v>
      </c>
      <c r="C23" s="142">
        <v>1</v>
      </c>
      <c r="D23" s="142"/>
      <c r="E23" s="142"/>
      <c r="F23" s="145" t="s">
        <v>195</v>
      </c>
      <c r="G23" s="148">
        <v>0</v>
      </c>
    </row>
    <row r="24" spans="1:7" ht="12.75">
      <c r="A24" s="140">
        <v>6</v>
      </c>
      <c r="B24" s="142"/>
      <c r="C24" s="142"/>
      <c r="D24" s="142"/>
      <c r="E24" s="142"/>
      <c r="F24" s="145" t="s">
        <v>141</v>
      </c>
      <c r="G24" s="146">
        <f>+G25</f>
        <v>0</v>
      </c>
    </row>
    <row r="25" spans="1:7" ht="12.75">
      <c r="A25" s="143">
        <v>6</v>
      </c>
      <c r="B25" s="142">
        <v>1</v>
      </c>
      <c r="C25" s="142"/>
      <c r="D25" s="142"/>
      <c r="E25" s="142"/>
      <c r="F25" s="145" t="s">
        <v>233</v>
      </c>
      <c r="G25" s="146">
        <f>+G26</f>
        <v>0</v>
      </c>
    </row>
    <row r="26" spans="1:7" ht="13.5" thickBot="1">
      <c r="A26" s="151">
        <v>6</v>
      </c>
      <c r="B26" s="152">
        <v>1</v>
      </c>
      <c r="C26" s="152">
        <v>1</v>
      </c>
      <c r="D26" s="152"/>
      <c r="E26" s="152"/>
      <c r="F26" s="201" t="s">
        <v>196</v>
      </c>
      <c r="G26" s="155">
        <v>0</v>
      </c>
    </row>
    <row r="27" spans="6:7" ht="13.5" thickBot="1">
      <c r="F27" s="322" t="s">
        <v>234</v>
      </c>
      <c r="G27" s="323">
        <f>+G6+G17+G24</f>
        <v>1499880</v>
      </c>
    </row>
    <row r="29" spans="1:7" ht="12.75">
      <c r="A29" s="78" t="str">
        <f>+A395</f>
        <v>Ordenanza N° 5677/08</v>
      </c>
      <c r="B29" s="81"/>
      <c r="C29" s="81"/>
      <c r="D29" s="81"/>
      <c r="E29" s="81"/>
      <c r="F29" s="81"/>
      <c r="G29" s="81"/>
    </row>
    <row r="30" spans="1:7" ht="15">
      <c r="A30" s="511" t="str">
        <f>+A424</f>
        <v>PRESUPUESTO AÑO 2009</v>
      </c>
      <c r="B30" s="512"/>
      <c r="C30" s="512"/>
      <c r="D30" s="512"/>
      <c r="E30" s="512"/>
      <c r="F30" s="512"/>
      <c r="G30" s="512"/>
    </row>
    <row r="31" spans="1:7" ht="13.5" thickBot="1">
      <c r="A31" s="28" t="s">
        <v>751</v>
      </c>
      <c r="G31" s="14" t="s">
        <v>817</v>
      </c>
    </row>
    <row r="32" spans="1:7" ht="13.5" thickBot="1">
      <c r="A32" s="507" t="s">
        <v>167</v>
      </c>
      <c r="B32" s="508"/>
      <c r="C32" s="508"/>
      <c r="D32" s="508"/>
      <c r="E32" s="508"/>
      <c r="F32" s="320" t="s">
        <v>201</v>
      </c>
      <c r="G32" s="509" t="s">
        <v>202</v>
      </c>
    </row>
    <row r="33" spans="1:7" ht="13.5" thickBot="1">
      <c r="A33" s="312" t="s">
        <v>203</v>
      </c>
      <c r="B33" s="312" t="s">
        <v>204</v>
      </c>
      <c r="C33" s="312" t="s">
        <v>205</v>
      </c>
      <c r="D33" s="312" t="s">
        <v>171</v>
      </c>
      <c r="E33" s="315" t="s">
        <v>206</v>
      </c>
      <c r="F33" s="321" t="s">
        <v>207</v>
      </c>
      <c r="G33" s="510"/>
    </row>
    <row r="34" spans="1:7" ht="12.75">
      <c r="A34" s="138">
        <v>4</v>
      </c>
      <c r="B34" s="139"/>
      <c r="C34" s="139"/>
      <c r="D34" s="139"/>
      <c r="E34" s="156"/>
      <c r="F34" s="157" t="s">
        <v>127</v>
      </c>
      <c r="G34" s="159">
        <f>+G35+G41+G43</f>
        <v>1931240</v>
      </c>
    </row>
    <row r="35" spans="1:7" ht="12.75">
      <c r="A35" s="143">
        <v>4</v>
      </c>
      <c r="B35" s="142">
        <v>1</v>
      </c>
      <c r="C35" s="142"/>
      <c r="D35" s="142"/>
      <c r="E35" s="144"/>
      <c r="F35" s="145" t="s">
        <v>208</v>
      </c>
      <c r="G35" s="146">
        <f>+G36+G39+G40</f>
        <v>1931240</v>
      </c>
    </row>
    <row r="36" spans="1:7" ht="12.75">
      <c r="A36" s="143">
        <v>4</v>
      </c>
      <c r="B36" s="142">
        <v>1</v>
      </c>
      <c r="C36" s="142">
        <v>1</v>
      </c>
      <c r="D36" s="142"/>
      <c r="E36" s="144"/>
      <c r="F36" s="145" t="s">
        <v>188</v>
      </c>
      <c r="G36" s="146">
        <f>+G37+G38</f>
        <v>1896840</v>
      </c>
    </row>
    <row r="37" spans="1:7" ht="12.75">
      <c r="A37" s="143">
        <v>4</v>
      </c>
      <c r="B37" s="142">
        <v>1</v>
      </c>
      <c r="C37" s="142">
        <v>1</v>
      </c>
      <c r="D37" s="142">
        <v>1</v>
      </c>
      <c r="E37" s="144"/>
      <c r="F37" s="145" t="s">
        <v>209</v>
      </c>
      <c r="G37" s="146">
        <f>+ANEXO5!D23</f>
        <v>1817440</v>
      </c>
    </row>
    <row r="38" spans="1:7" ht="12.75">
      <c r="A38" s="143">
        <v>4</v>
      </c>
      <c r="B38" s="142">
        <v>1</v>
      </c>
      <c r="C38" s="142">
        <v>1</v>
      </c>
      <c r="D38" s="142">
        <v>2</v>
      </c>
      <c r="E38" s="144"/>
      <c r="F38" s="145" t="s">
        <v>226</v>
      </c>
      <c r="G38" s="146">
        <f>+ANEXO5!D$42</f>
        <v>79400</v>
      </c>
    </row>
    <row r="39" spans="1:7" ht="12.75">
      <c r="A39" s="143">
        <v>4</v>
      </c>
      <c r="B39" s="142">
        <v>1</v>
      </c>
      <c r="C39" s="142">
        <v>2</v>
      </c>
      <c r="D39" s="142"/>
      <c r="E39" s="144"/>
      <c r="F39" s="145" t="s">
        <v>189</v>
      </c>
      <c r="G39" s="146">
        <f>+ANEXO5!D$71</f>
        <v>3700</v>
      </c>
    </row>
    <row r="40" spans="1:8" ht="12.75">
      <c r="A40" s="143">
        <v>4</v>
      </c>
      <c r="B40" s="142">
        <v>1</v>
      </c>
      <c r="C40" s="142">
        <v>3</v>
      </c>
      <c r="D40" s="142"/>
      <c r="E40" s="144"/>
      <c r="F40" s="145" t="s">
        <v>190</v>
      </c>
      <c r="G40" s="146">
        <f>+ANEXO5!D$98</f>
        <v>30700</v>
      </c>
      <c r="H40" s="1"/>
    </row>
    <row r="41" spans="1:7" ht="12.75">
      <c r="A41" s="143">
        <v>4</v>
      </c>
      <c r="B41" s="142">
        <v>2</v>
      </c>
      <c r="C41" s="142"/>
      <c r="D41" s="142"/>
      <c r="E41" s="144"/>
      <c r="F41" s="145" t="s">
        <v>227</v>
      </c>
      <c r="G41" s="146">
        <f>+G42</f>
        <v>0</v>
      </c>
    </row>
    <row r="42" spans="1:7" ht="12.75">
      <c r="A42" s="143">
        <v>4</v>
      </c>
      <c r="B42" s="142">
        <v>2</v>
      </c>
      <c r="C42" s="142">
        <v>1</v>
      </c>
      <c r="D42" s="142"/>
      <c r="E42" s="144"/>
      <c r="F42" s="145" t="s">
        <v>228</v>
      </c>
      <c r="G42" s="148">
        <v>0</v>
      </c>
    </row>
    <row r="43" spans="1:7" ht="12.75">
      <c r="A43" s="143">
        <v>4</v>
      </c>
      <c r="B43" s="142">
        <v>3</v>
      </c>
      <c r="C43" s="142"/>
      <c r="D43" s="142"/>
      <c r="E43" s="144"/>
      <c r="F43" s="145" t="s">
        <v>229</v>
      </c>
      <c r="G43" s="146">
        <f>+G44</f>
        <v>0</v>
      </c>
    </row>
    <row r="44" spans="1:7" ht="12.75">
      <c r="A44" s="143">
        <v>4</v>
      </c>
      <c r="B44" s="142">
        <v>3</v>
      </c>
      <c r="C44" s="142">
        <v>1</v>
      </c>
      <c r="D44" s="142"/>
      <c r="E44" s="144"/>
      <c r="F44" s="145" t="s">
        <v>192</v>
      </c>
      <c r="G44" s="148">
        <v>0</v>
      </c>
    </row>
    <row r="45" spans="1:7" ht="12.75">
      <c r="A45" s="140">
        <v>5</v>
      </c>
      <c r="B45" s="142"/>
      <c r="C45" s="142"/>
      <c r="D45" s="142"/>
      <c r="E45" s="144"/>
      <c r="F45" s="145" t="s">
        <v>136</v>
      </c>
      <c r="G45" s="146">
        <f>+G46+G49+G50</f>
        <v>2000</v>
      </c>
    </row>
    <row r="46" spans="1:7" ht="12.75">
      <c r="A46" s="143">
        <v>5</v>
      </c>
      <c r="B46" s="142">
        <v>1</v>
      </c>
      <c r="C46" s="142"/>
      <c r="D46" s="142"/>
      <c r="E46" s="144"/>
      <c r="F46" s="145" t="s">
        <v>230</v>
      </c>
      <c r="G46" s="146">
        <f>+G47+G48</f>
        <v>2000</v>
      </c>
    </row>
    <row r="47" spans="1:7" ht="12.75">
      <c r="A47" s="143">
        <v>5</v>
      </c>
      <c r="B47" s="142">
        <v>1</v>
      </c>
      <c r="C47" s="142">
        <v>1</v>
      </c>
      <c r="D47" s="142"/>
      <c r="E47" s="144"/>
      <c r="F47" s="145" t="s">
        <v>193</v>
      </c>
      <c r="G47" s="148">
        <f>+ANEXO5!D$119</f>
        <v>2000</v>
      </c>
    </row>
    <row r="48" spans="1:7" ht="12.75">
      <c r="A48" s="143">
        <v>5</v>
      </c>
      <c r="B48" s="142">
        <v>1</v>
      </c>
      <c r="C48" s="142">
        <v>2</v>
      </c>
      <c r="D48" s="142"/>
      <c r="E48" s="142"/>
      <c r="F48" s="145" t="s">
        <v>194</v>
      </c>
      <c r="G48" s="148">
        <v>0</v>
      </c>
    </row>
    <row r="49" spans="1:7" ht="12.75">
      <c r="A49" s="143">
        <v>5</v>
      </c>
      <c r="B49" s="142">
        <v>2</v>
      </c>
      <c r="C49" s="142"/>
      <c r="D49" s="142"/>
      <c r="E49" s="142"/>
      <c r="F49" s="145" t="s">
        <v>231</v>
      </c>
      <c r="G49" s="146">
        <v>0</v>
      </c>
    </row>
    <row r="50" spans="1:7" ht="12.75">
      <c r="A50" s="143">
        <v>5</v>
      </c>
      <c r="B50" s="142">
        <v>3</v>
      </c>
      <c r="C50" s="142"/>
      <c r="D50" s="142"/>
      <c r="E50" s="142"/>
      <c r="F50" s="145" t="s">
        <v>232</v>
      </c>
      <c r="G50" s="146">
        <f>+G51</f>
        <v>0</v>
      </c>
    </row>
    <row r="51" spans="1:7" ht="12.75">
      <c r="A51" s="143">
        <v>5</v>
      </c>
      <c r="B51" s="142">
        <v>3</v>
      </c>
      <c r="C51" s="142">
        <v>1</v>
      </c>
      <c r="D51" s="142"/>
      <c r="E51" s="142"/>
      <c r="F51" s="145" t="s">
        <v>195</v>
      </c>
      <c r="G51" s="148">
        <v>0</v>
      </c>
    </row>
    <row r="52" spans="1:7" ht="12.75">
      <c r="A52" s="140">
        <v>6</v>
      </c>
      <c r="B52" s="142"/>
      <c r="C52" s="142"/>
      <c r="D52" s="142"/>
      <c r="E52" s="142"/>
      <c r="F52" s="145" t="s">
        <v>141</v>
      </c>
      <c r="G52" s="146">
        <f>+G53</f>
        <v>0</v>
      </c>
    </row>
    <row r="53" spans="1:7" ht="12.75">
      <c r="A53" s="143">
        <v>6</v>
      </c>
      <c r="B53" s="142">
        <v>1</v>
      </c>
      <c r="C53" s="142"/>
      <c r="D53" s="142"/>
      <c r="E53" s="142"/>
      <c r="F53" s="145" t="s">
        <v>233</v>
      </c>
      <c r="G53" s="146">
        <f>+G54</f>
        <v>0</v>
      </c>
    </row>
    <row r="54" spans="1:7" ht="13.5" thickBot="1">
      <c r="A54" s="151">
        <v>6</v>
      </c>
      <c r="B54" s="152">
        <v>1</v>
      </c>
      <c r="C54" s="152">
        <v>1</v>
      </c>
      <c r="D54" s="152"/>
      <c r="E54" s="152"/>
      <c r="F54" s="201" t="s">
        <v>196</v>
      </c>
      <c r="G54" s="155">
        <v>0</v>
      </c>
    </row>
    <row r="55" spans="6:7" ht="13.5" thickBot="1">
      <c r="F55" s="322" t="s">
        <v>234</v>
      </c>
      <c r="G55" s="323">
        <f>+G34+G45+G52</f>
        <v>1933240</v>
      </c>
    </row>
    <row r="56" ht="12.75">
      <c r="A56" s="79" t="str">
        <f>+A1</f>
        <v>Ordenanza N° 5677/08</v>
      </c>
    </row>
    <row r="57" spans="1:7" ht="15">
      <c r="A57" s="511" t="str">
        <f>+A2</f>
        <v>PRESUPUESTO AÑO 2009</v>
      </c>
      <c r="B57" s="512"/>
      <c r="C57" s="512"/>
      <c r="D57" s="512"/>
      <c r="E57" s="512"/>
      <c r="F57" s="512"/>
      <c r="G57" s="512"/>
    </row>
    <row r="58" spans="1:7" ht="13.5" thickBot="1">
      <c r="A58" s="28" t="s">
        <v>796</v>
      </c>
      <c r="G58" s="14">
        <v>421</v>
      </c>
    </row>
    <row r="59" spans="1:7" ht="13.5" thickBot="1">
      <c r="A59" s="507" t="s">
        <v>167</v>
      </c>
      <c r="B59" s="508"/>
      <c r="C59" s="508"/>
      <c r="D59" s="508"/>
      <c r="E59" s="508"/>
      <c r="F59" s="320" t="s">
        <v>201</v>
      </c>
      <c r="G59" s="509" t="s">
        <v>202</v>
      </c>
    </row>
    <row r="60" spans="1:7" ht="13.5" thickBot="1">
      <c r="A60" s="312" t="s">
        <v>203</v>
      </c>
      <c r="B60" s="312" t="s">
        <v>204</v>
      </c>
      <c r="C60" s="312" t="s">
        <v>205</v>
      </c>
      <c r="D60" s="312" t="s">
        <v>171</v>
      </c>
      <c r="E60" s="315" t="s">
        <v>206</v>
      </c>
      <c r="F60" s="321" t="s">
        <v>207</v>
      </c>
      <c r="G60" s="510"/>
    </row>
    <row r="61" spans="1:7" ht="12.75">
      <c r="A61" s="138">
        <v>4</v>
      </c>
      <c r="B61" s="139"/>
      <c r="C61" s="139"/>
      <c r="D61" s="139"/>
      <c r="E61" s="156"/>
      <c r="F61" s="157" t="s">
        <v>127</v>
      </c>
      <c r="G61" s="159">
        <f>+G62+G68+G70</f>
        <v>1933420</v>
      </c>
    </row>
    <row r="62" spans="1:7" ht="12.75">
      <c r="A62" s="143">
        <v>4</v>
      </c>
      <c r="B62" s="142">
        <v>1</v>
      </c>
      <c r="C62" s="142"/>
      <c r="D62" s="142"/>
      <c r="E62" s="144"/>
      <c r="F62" s="145" t="s">
        <v>208</v>
      </c>
      <c r="G62" s="146">
        <f>+G63+G66+G67</f>
        <v>1283420</v>
      </c>
    </row>
    <row r="63" spans="1:7" ht="12.75">
      <c r="A63" s="143">
        <v>4</v>
      </c>
      <c r="B63" s="142">
        <v>1</v>
      </c>
      <c r="C63" s="142">
        <v>1</v>
      </c>
      <c r="D63" s="142"/>
      <c r="E63" s="144"/>
      <c r="F63" s="145" t="s">
        <v>188</v>
      </c>
      <c r="G63" s="146">
        <f>+G64+G65</f>
        <v>1041020</v>
      </c>
    </row>
    <row r="64" spans="1:7" ht="12.75">
      <c r="A64" s="143">
        <v>4</v>
      </c>
      <c r="B64" s="142">
        <v>1</v>
      </c>
      <c r="C64" s="142">
        <v>1</v>
      </c>
      <c r="D64" s="142">
        <v>1</v>
      </c>
      <c r="E64" s="144"/>
      <c r="F64" s="145" t="s">
        <v>209</v>
      </c>
      <c r="G64" s="146">
        <f>+ANEXO5!C$142</f>
        <v>886970</v>
      </c>
    </row>
    <row r="65" spans="1:7" ht="12.75">
      <c r="A65" s="143">
        <v>4</v>
      </c>
      <c r="B65" s="142">
        <v>1</v>
      </c>
      <c r="C65" s="142">
        <v>1</v>
      </c>
      <c r="D65" s="142">
        <v>2</v>
      </c>
      <c r="E65" s="144"/>
      <c r="F65" s="145" t="s">
        <v>226</v>
      </c>
      <c r="G65" s="146">
        <f>+ANEXO5!C$161</f>
        <v>154050</v>
      </c>
    </row>
    <row r="66" spans="1:7" ht="12.75">
      <c r="A66" s="143">
        <v>4</v>
      </c>
      <c r="B66" s="142">
        <v>1</v>
      </c>
      <c r="C66" s="142">
        <v>2</v>
      </c>
      <c r="D66" s="142"/>
      <c r="E66" s="144"/>
      <c r="F66" s="145" t="s">
        <v>189</v>
      </c>
      <c r="G66" s="146">
        <f>+ANEXO5!C$189</f>
        <v>92770</v>
      </c>
    </row>
    <row r="67" spans="1:7" ht="12.75">
      <c r="A67" s="143">
        <v>4</v>
      </c>
      <c r="B67" s="142">
        <v>1</v>
      </c>
      <c r="C67" s="142">
        <v>3</v>
      </c>
      <c r="D67" s="142"/>
      <c r="E67" s="144"/>
      <c r="F67" s="145" t="s">
        <v>190</v>
      </c>
      <c r="G67" s="146">
        <f>+ANEXO5!C$216</f>
        <v>149630</v>
      </c>
    </row>
    <row r="68" spans="1:7" ht="12.75">
      <c r="A68" s="143">
        <v>4</v>
      </c>
      <c r="B68" s="142">
        <v>2</v>
      </c>
      <c r="C68" s="142"/>
      <c r="D68" s="142"/>
      <c r="E68" s="144"/>
      <c r="F68" s="145" t="s">
        <v>227</v>
      </c>
      <c r="G68" s="146">
        <f>+G69</f>
        <v>0</v>
      </c>
    </row>
    <row r="69" spans="1:7" ht="12.75">
      <c r="A69" s="143">
        <v>4</v>
      </c>
      <c r="B69" s="142">
        <v>2</v>
      </c>
      <c r="C69" s="142">
        <v>1</v>
      </c>
      <c r="D69" s="142"/>
      <c r="E69" s="144"/>
      <c r="F69" s="145" t="s">
        <v>228</v>
      </c>
      <c r="G69" s="148">
        <v>0</v>
      </c>
    </row>
    <row r="70" spans="1:7" ht="12.75">
      <c r="A70" s="143">
        <v>4</v>
      </c>
      <c r="B70" s="142">
        <v>3</v>
      </c>
      <c r="C70" s="142"/>
      <c r="D70" s="142"/>
      <c r="E70" s="144"/>
      <c r="F70" s="145" t="s">
        <v>229</v>
      </c>
      <c r="G70" s="146">
        <f>+G71</f>
        <v>650000</v>
      </c>
    </row>
    <row r="71" spans="1:7" ht="12.75">
      <c r="A71" s="143">
        <v>4</v>
      </c>
      <c r="B71" s="142">
        <v>3</v>
      </c>
      <c r="C71" s="142">
        <v>1</v>
      </c>
      <c r="D71" s="142"/>
      <c r="E71" s="144"/>
      <c r="F71" s="145" t="s">
        <v>192</v>
      </c>
      <c r="G71" s="148">
        <v>650000</v>
      </c>
    </row>
    <row r="72" spans="1:7" ht="12.75">
      <c r="A72" s="140">
        <v>5</v>
      </c>
      <c r="B72" s="142"/>
      <c r="C72" s="142"/>
      <c r="D72" s="142"/>
      <c r="E72" s="144"/>
      <c r="F72" s="145" t="s">
        <v>136</v>
      </c>
      <c r="G72" s="146">
        <f>+G73+G76+G77</f>
        <v>1030</v>
      </c>
    </row>
    <row r="73" spans="1:7" ht="12.75">
      <c r="A73" s="143">
        <v>5</v>
      </c>
      <c r="B73" s="142">
        <v>1</v>
      </c>
      <c r="C73" s="142"/>
      <c r="D73" s="142"/>
      <c r="E73" s="144"/>
      <c r="F73" s="145" t="s">
        <v>230</v>
      </c>
      <c r="G73" s="146">
        <f>+G74+G75</f>
        <v>1030</v>
      </c>
    </row>
    <row r="74" spans="1:7" ht="12.75">
      <c r="A74" s="143">
        <v>5</v>
      </c>
      <c r="B74" s="142">
        <v>1</v>
      </c>
      <c r="C74" s="142">
        <v>1</v>
      </c>
      <c r="D74" s="142"/>
      <c r="E74" s="144"/>
      <c r="F74" s="145" t="s">
        <v>193</v>
      </c>
      <c r="G74" s="148">
        <f>+ANEXO5!C$232</f>
        <v>1030</v>
      </c>
    </row>
    <row r="75" spans="1:8" ht="12.75">
      <c r="A75" s="143">
        <v>5</v>
      </c>
      <c r="B75" s="142">
        <v>1</v>
      </c>
      <c r="C75" s="142">
        <v>2</v>
      </c>
      <c r="D75" s="142"/>
      <c r="E75" s="142"/>
      <c r="F75" s="145" t="s">
        <v>194</v>
      </c>
      <c r="G75" s="148"/>
      <c r="H75" s="381"/>
    </row>
    <row r="76" spans="1:7" ht="12.75">
      <c r="A76" s="143">
        <v>5</v>
      </c>
      <c r="B76" s="142">
        <v>2</v>
      </c>
      <c r="C76" s="142"/>
      <c r="D76" s="142"/>
      <c r="E76" s="142"/>
      <c r="F76" s="145" t="s">
        <v>231</v>
      </c>
      <c r="G76" s="146">
        <v>0</v>
      </c>
    </row>
    <row r="77" spans="1:7" ht="12.75">
      <c r="A77" s="143">
        <v>5</v>
      </c>
      <c r="B77" s="142">
        <v>3</v>
      </c>
      <c r="C77" s="142"/>
      <c r="D77" s="142"/>
      <c r="E77" s="142"/>
      <c r="F77" s="145" t="s">
        <v>232</v>
      </c>
      <c r="G77" s="146">
        <f>+G78</f>
        <v>0</v>
      </c>
    </row>
    <row r="78" spans="1:7" ht="12.75">
      <c r="A78" s="143">
        <v>5</v>
      </c>
      <c r="B78" s="142">
        <v>3</v>
      </c>
      <c r="C78" s="142">
        <v>1</v>
      </c>
      <c r="D78" s="142"/>
      <c r="E78" s="142"/>
      <c r="F78" s="145" t="s">
        <v>195</v>
      </c>
      <c r="G78" s="148"/>
    </row>
    <row r="79" spans="1:7" ht="12.75">
      <c r="A79" s="140">
        <v>6</v>
      </c>
      <c r="B79" s="142"/>
      <c r="C79" s="142"/>
      <c r="D79" s="142"/>
      <c r="E79" s="142"/>
      <c r="F79" s="145" t="s">
        <v>141</v>
      </c>
      <c r="G79" s="146">
        <f>+G80</f>
        <v>0</v>
      </c>
    </row>
    <row r="80" spans="1:7" ht="12.75">
      <c r="A80" s="143">
        <v>6</v>
      </c>
      <c r="B80" s="142">
        <v>1</v>
      </c>
      <c r="C80" s="142"/>
      <c r="D80" s="142"/>
      <c r="E80" s="142"/>
      <c r="F80" s="145" t="s">
        <v>233</v>
      </c>
      <c r="G80" s="146">
        <f>+G81</f>
        <v>0</v>
      </c>
    </row>
    <row r="81" spans="1:7" ht="13.5" thickBot="1">
      <c r="A81" s="151">
        <v>6</v>
      </c>
      <c r="B81" s="152">
        <v>1</v>
      </c>
      <c r="C81" s="152">
        <v>1</v>
      </c>
      <c r="D81" s="152"/>
      <c r="E81" s="152"/>
      <c r="F81" s="201" t="s">
        <v>196</v>
      </c>
      <c r="G81" s="155"/>
    </row>
    <row r="82" spans="6:7" ht="13.5" thickBot="1">
      <c r="F82" s="322" t="s">
        <v>234</v>
      </c>
      <c r="G82" s="323">
        <f>+G61+G72+G79</f>
        <v>1934450</v>
      </c>
    </row>
    <row r="83" ht="12.75">
      <c r="A83" s="63"/>
    </row>
    <row r="84" ht="12.75">
      <c r="A84" s="63" t="str">
        <f>+A56</f>
        <v>Ordenanza N° 5677/08</v>
      </c>
    </row>
    <row r="85" spans="1:7" ht="15">
      <c r="A85" s="511" t="str">
        <f>+A57</f>
        <v>PRESUPUESTO AÑO 2009</v>
      </c>
      <c r="B85" s="512"/>
      <c r="C85" s="512"/>
      <c r="D85" s="512"/>
      <c r="E85" s="512"/>
      <c r="F85" s="512"/>
      <c r="G85" s="512"/>
    </row>
    <row r="86" spans="1:7" ht="13.5" thickBot="1">
      <c r="A86" s="28" t="s">
        <v>279</v>
      </c>
      <c r="G86" s="14">
        <v>422</v>
      </c>
    </row>
    <row r="87" spans="1:7" ht="13.5" thickBot="1">
      <c r="A87" s="507" t="s">
        <v>167</v>
      </c>
      <c r="B87" s="508"/>
      <c r="C87" s="508"/>
      <c r="D87" s="508"/>
      <c r="E87" s="508"/>
      <c r="F87" s="320" t="s">
        <v>201</v>
      </c>
      <c r="G87" s="509" t="s">
        <v>202</v>
      </c>
    </row>
    <row r="88" spans="1:7" ht="13.5" thickBot="1">
      <c r="A88" s="312" t="s">
        <v>203</v>
      </c>
      <c r="B88" s="312" t="s">
        <v>204</v>
      </c>
      <c r="C88" s="312" t="s">
        <v>205</v>
      </c>
      <c r="D88" s="312" t="s">
        <v>171</v>
      </c>
      <c r="E88" s="315" t="s">
        <v>206</v>
      </c>
      <c r="F88" s="321" t="s">
        <v>207</v>
      </c>
      <c r="G88" s="510"/>
    </row>
    <row r="89" spans="1:7" ht="12.75">
      <c r="A89" s="138">
        <v>4</v>
      </c>
      <c r="B89" s="139"/>
      <c r="C89" s="139"/>
      <c r="D89" s="139"/>
      <c r="E89" s="156"/>
      <c r="F89" s="157" t="s">
        <v>127</v>
      </c>
      <c r="G89" s="159">
        <f>+G90+G96+G98</f>
        <v>3522250</v>
      </c>
    </row>
    <row r="90" spans="1:7" ht="12.75">
      <c r="A90" s="143">
        <v>4</v>
      </c>
      <c r="B90" s="142">
        <v>1</v>
      </c>
      <c r="C90" s="142"/>
      <c r="D90" s="142"/>
      <c r="E90" s="144"/>
      <c r="F90" s="145" t="s">
        <v>208</v>
      </c>
      <c r="G90" s="146">
        <f>+G91+G94+G95</f>
        <v>3522250</v>
      </c>
    </row>
    <row r="91" spans="1:7" ht="12.75">
      <c r="A91" s="143">
        <v>4</v>
      </c>
      <c r="B91" s="142">
        <v>1</v>
      </c>
      <c r="C91" s="142">
        <v>1</v>
      </c>
      <c r="D91" s="142"/>
      <c r="E91" s="144"/>
      <c r="F91" s="145" t="s">
        <v>188</v>
      </c>
      <c r="G91" s="146">
        <f>+G92+G93</f>
        <v>2803580</v>
      </c>
    </row>
    <row r="92" spans="1:7" ht="12.75">
      <c r="A92" s="143">
        <v>4</v>
      </c>
      <c r="B92" s="142">
        <v>1</v>
      </c>
      <c r="C92" s="142">
        <v>1</v>
      </c>
      <c r="D92" s="142">
        <v>1</v>
      </c>
      <c r="E92" s="144"/>
      <c r="F92" s="145" t="s">
        <v>209</v>
      </c>
      <c r="G92" s="146">
        <f>+ANEXO5!D$142</f>
        <v>2586550</v>
      </c>
    </row>
    <row r="93" spans="1:7" ht="12.75">
      <c r="A93" s="143">
        <v>4</v>
      </c>
      <c r="B93" s="142">
        <v>1</v>
      </c>
      <c r="C93" s="142">
        <v>1</v>
      </c>
      <c r="D93" s="142">
        <v>2</v>
      </c>
      <c r="E93" s="144"/>
      <c r="F93" s="145" t="s">
        <v>226</v>
      </c>
      <c r="G93" s="146">
        <f>+ANEXO5!D$161</f>
        <v>217030</v>
      </c>
    </row>
    <row r="94" spans="1:7" ht="12.75">
      <c r="A94" s="143">
        <v>4</v>
      </c>
      <c r="B94" s="142">
        <v>1</v>
      </c>
      <c r="C94" s="142">
        <v>2</v>
      </c>
      <c r="D94" s="142"/>
      <c r="E94" s="144"/>
      <c r="F94" s="145" t="s">
        <v>189</v>
      </c>
      <c r="G94" s="146">
        <f>+ANEXO5!D$189</f>
        <v>487600</v>
      </c>
    </row>
    <row r="95" spans="1:7" ht="12.75">
      <c r="A95" s="143">
        <v>4</v>
      </c>
      <c r="B95" s="142">
        <v>1</v>
      </c>
      <c r="C95" s="142">
        <v>3</v>
      </c>
      <c r="D95" s="142"/>
      <c r="E95" s="144"/>
      <c r="F95" s="145" t="s">
        <v>190</v>
      </c>
      <c r="G95" s="146">
        <f>+ANEXO5!D$216</f>
        <v>231070</v>
      </c>
    </row>
    <row r="96" spans="1:7" ht="12.75">
      <c r="A96" s="143">
        <v>4</v>
      </c>
      <c r="B96" s="142">
        <v>2</v>
      </c>
      <c r="C96" s="142"/>
      <c r="D96" s="142"/>
      <c r="E96" s="144"/>
      <c r="F96" s="145" t="s">
        <v>227</v>
      </c>
      <c r="G96" s="146">
        <f>+G97</f>
        <v>0</v>
      </c>
    </row>
    <row r="97" spans="1:7" ht="12.75">
      <c r="A97" s="143">
        <v>4</v>
      </c>
      <c r="B97" s="142">
        <v>2</v>
      </c>
      <c r="C97" s="142">
        <v>1</v>
      </c>
      <c r="D97" s="142"/>
      <c r="E97" s="144"/>
      <c r="F97" s="145" t="s">
        <v>228</v>
      </c>
      <c r="G97" s="148"/>
    </row>
    <row r="98" spans="1:7" ht="12.75">
      <c r="A98" s="143">
        <v>4</v>
      </c>
      <c r="B98" s="142">
        <v>3</v>
      </c>
      <c r="C98" s="142"/>
      <c r="D98" s="142"/>
      <c r="E98" s="144"/>
      <c r="F98" s="145" t="s">
        <v>229</v>
      </c>
      <c r="G98" s="146">
        <f>+G99</f>
        <v>0</v>
      </c>
    </row>
    <row r="99" spans="1:7" ht="12.75">
      <c r="A99" s="143">
        <v>4</v>
      </c>
      <c r="B99" s="142">
        <v>3</v>
      </c>
      <c r="C99" s="142">
        <v>1</v>
      </c>
      <c r="D99" s="142"/>
      <c r="E99" s="144"/>
      <c r="F99" s="145" t="s">
        <v>192</v>
      </c>
      <c r="G99" s="148"/>
    </row>
    <row r="100" spans="1:7" ht="12.75">
      <c r="A100" s="140">
        <v>5</v>
      </c>
      <c r="B100" s="142"/>
      <c r="C100" s="142"/>
      <c r="D100" s="142"/>
      <c r="E100" s="144"/>
      <c r="F100" s="145" t="s">
        <v>136</v>
      </c>
      <c r="G100" s="146">
        <f>+G101+G104+G105</f>
        <v>3924010</v>
      </c>
    </row>
    <row r="101" spans="1:7" ht="12.75">
      <c r="A101" s="143">
        <v>5</v>
      </c>
      <c r="B101" s="142">
        <v>1</v>
      </c>
      <c r="C101" s="142"/>
      <c r="D101" s="142"/>
      <c r="E101" s="144"/>
      <c r="F101" s="145" t="s">
        <v>230</v>
      </c>
      <c r="G101" s="146">
        <f>+G102+G103</f>
        <v>3924010</v>
      </c>
    </row>
    <row r="102" spans="1:7" ht="12.75">
      <c r="A102" s="143">
        <v>5</v>
      </c>
      <c r="B102" s="142">
        <v>1</v>
      </c>
      <c r="C102" s="142">
        <v>1</v>
      </c>
      <c r="D102" s="142"/>
      <c r="E102" s="144"/>
      <c r="F102" s="145" t="s">
        <v>193</v>
      </c>
      <c r="G102" s="148">
        <f>+ANEXO5!D$232</f>
        <v>20000</v>
      </c>
    </row>
    <row r="103" spans="1:9" ht="12.75">
      <c r="A103" s="143">
        <v>5</v>
      </c>
      <c r="B103" s="142">
        <v>1</v>
      </c>
      <c r="C103" s="142">
        <v>2</v>
      </c>
      <c r="D103" s="142"/>
      <c r="E103" s="142"/>
      <c r="F103" s="145" t="s">
        <v>746</v>
      </c>
      <c r="G103" s="148">
        <v>3904010</v>
      </c>
      <c r="I103" s="82"/>
    </row>
    <row r="104" spans="1:7" ht="12.75">
      <c r="A104" s="143">
        <v>5</v>
      </c>
      <c r="B104" s="142">
        <v>2</v>
      </c>
      <c r="C104" s="142"/>
      <c r="D104" s="142"/>
      <c r="E104" s="142"/>
      <c r="F104" s="145" t="s">
        <v>231</v>
      </c>
      <c r="G104" s="146">
        <v>0</v>
      </c>
    </row>
    <row r="105" spans="1:7" ht="12.75">
      <c r="A105" s="143">
        <v>5</v>
      </c>
      <c r="B105" s="142">
        <v>3</v>
      </c>
      <c r="C105" s="142"/>
      <c r="D105" s="142"/>
      <c r="E105" s="142"/>
      <c r="F105" s="145" t="s">
        <v>232</v>
      </c>
      <c r="G105" s="146">
        <f>+G106</f>
        <v>0</v>
      </c>
    </row>
    <row r="106" spans="1:7" ht="12.75">
      <c r="A106" s="143">
        <v>5</v>
      </c>
      <c r="B106" s="142">
        <v>3</v>
      </c>
      <c r="C106" s="142">
        <v>1</v>
      </c>
      <c r="D106" s="142"/>
      <c r="E106" s="142"/>
      <c r="F106" s="145" t="s">
        <v>195</v>
      </c>
      <c r="G106" s="148"/>
    </row>
    <row r="107" spans="1:7" ht="12.75">
      <c r="A107" s="140">
        <v>6</v>
      </c>
      <c r="B107" s="142"/>
      <c r="C107" s="142"/>
      <c r="D107" s="142"/>
      <c r="E107" s="142"/>
      <c r="F107" s="145" t="s">
        <v>141</v>
      </c>
      <c r="G107" s="146">
        <f>+G108</f>
        <v>0</v>
      </c>
    </row>
    <row r="108" spans="1:7" ht="12.75">
      <c r="A108" s="143">
        <v>6</v>
      </c>
      <c r="B108" s="142">
        <v>1</v>
      </c>
      <c r="C108" s="142"/>
      <c r="D108" s="142"/>
      <c r="E108" s="142"/>
      <c r="F108" s="145" t="s">
        <v>233</v>
      </c>
      <c r="G108" s="146">
        <f>+G109</f>
        <v>0</v>
      </c>
    </row>
    <row r="109" spans="1:7" ht="13.5" thickBot="1">
      <c r="A109" s="151">
        <v>6</v>
      </c>
      <c r="B109" s="152">
        <v>1</v>
      </c>
      <c r="C109" s="152">
        <v>1</v>
      </c>
      <c r="D109" s="152"/>
      <c r="E109" s="152"/>
      <c r="F109" s="201" t="s">
        <v>196</v>
      </c>
      <c r="G109" s="155"/>
    </row>
    <row r="110" spans="6:7" ht="13.5" thickBot="1">
      <c r="F110" s="322" t="s">
        <v>234</v>
      </c>
      <c r="G110" s="323">
        <f>+G89+G100+G107</f>
        <v>7446260</v>
      </c>
    </row>
    <row r="111" ht="12.75">
      <c r="A111" s="43" t="s">
        <v>747</v>
      </c>
    </row>
    <row r="113" ht="12.75">
      <c r="A113" s="63" t="str">
        <f>+A84</f>
        <v>Ordenanza N° 5677/08</v>
      </c>
    </row>
    <row r="114" spans="1:7" ht="15">
      <c r="A114" s="511" t="str">
        <f>+A85</f>
        <v>PRESUPUESTO AÑO 2009</v>
      </c>
      <c r="B114" s="512"/>
      <c r="C114" s="512"/>
      <c r="D114" s="512"/>
      <c r="E114" s="512"/>
      <c r="F114" s="512"/>
      <c r="G114" s="512"/>
    </row>
    <row r="115" spans="1:7" ht="13.5" thickBot="1">
      <c r="A115" s="28" t="s">
        <v>280</v>
      </c>
      <c r="G115" s="14">
        <v>423</v>
      </c>
    </row>
    <row r="116" spans="1:7" ht="13.5" thickBot="1">
      <c r="A116" s="507" t="s">
        <v>167</v>
      </c>
      <c r="B116" s="508"/>
      <c r="C116" s="508"/>
      <c r="D116" s="508"/>
      <c r="E116" s="508"/>
      <c r="F116" s="320" t="s">
        <v>201</v>
      </c>
      <c r="G116" s="509" t="s">
        <v>202</v>
      </c>
    </row>
    <row r="117" spans="1:7" ht="13.5" thickBot="1">
      <c r="A117" s="312" t="s">
        <v>203</v>
      </c>
      <c r="B117" s="312" t="s">
        <v>204</v>
      </c>
      <c r="C117" s="312" t="s">
        <v>205</v>
      </c>
      <c r="D117" s="312" t="s">
        <v>171</v>
      </c>
      <c r="E117" s="315" t="s">
        <v>206</v>
      </c>
      <c r="F117" s="321" t="s">
        <v>207</v>
      </c>
      <c r="G117" s="510"/>
    </row>
    <row r="118" spans="1:7" ht="12.75">
      <c r="A118" s="138">
        <v>4</v>
      </c>
      <c r="B118" s="139"/>
      <c r="C118" s="139"/>
      <c r="D118" s="139"/>
      <c r="E118" s="156"/>
      <c r="F118" s="157" t="s">
        <v>127</v>
      </c>
      <c r="G118" s="159">
        <f>+G119+G125+G127</f>
        <v>3276470</v>
      </c>
    </row>
    <row r="119" spans="1:7" ht="12.75">
      <c r="A119" s="143">
        <v>4</v>
      </c>
      <c r="B119" s="142">
        <v>1</v>
      </c>
      <c r="C119" s="142"/>
      <c r="D119" s="142"/>
      <c r="E119" s="144"/>
      <c r="F119" s="145" t="s">
        <v>208</v>
      </c>
      <c r="G119" s="146">
        <f>+G120+G123+G124</f>
        <v>3276470</v>
      </c>
    </row>
    <row r="120" spans="1:7" ht="12.75">
      <c r="A120" s="143">
        <v>4</v>
      </c>
      <c r="B120" s="142">
        <v>1</v>
      </c>
      <c r="C120" s="142">
        <v>1</v>
      </c>
      <c r="D120" s="142"/>
      <c r="E120" s="144"/>
      <c r="F120" s="145" t="s">
        <v>188</v>
      </c>
      <c r="G120" s="146">
        <f>+G121+G122</f>
        <v>1411560</v>
      </c>
    </row>
    <row r="121" spans="1:7" ht="12.75">
      <c r="A121" s="143">
        <v>4</v>
      </c>
      <c r="B121" s="142">
        <v>1</v>
      </c>
      <c r="C121" s="142">
        <v>1</v>
      </c>
      <c r="D121" s="142">
        <v>1</v>
      </c>
      <c r="E121" s="144"/>
      <c r="F121" s="145" t="s">
        <v>209</v>
      </c>
      <c r="G121" s="146">
        <f>+ANEXO5!E$142</f>
        <v>1304080</v>
      </c>
    </row>
    <row r="122" spans="1:7" ht="12.75">
      <c r="A122" s="143">
        <v>4</v>
      </c>
      <c r="B122" s="142">
        <v>1</v>
      </c>
      <c r="C122" s="142">
        <v>1</v>
      </c>
      <c r="D122" s="142">
        <v>2</v>
      </c>
      <c r="E122" s="144"/>
      <c r="F122" s="145" t="s">
        <v>226</v>
      </c>
      <c r="G122" s="146">
        <f>+ANEXO5!E$161</f>
        <v>107480</v>
      </c>
    </row>
    <row r="123" spans="1:7" ht="12.75">
      <c r="A123" s="143">
        <v>4</v>
      </c>
      <c r="B123" s="142">
        <v>1</v>
      </c>
      <c r="C123" s="142">
        <v>2</v>
      </c>
      <c r="D123" s="142"/>
      <c r="E123" s="144"/>
      <c r="F123" s="145" t="s">
        <v>189</v>
      </c>
      <c r="G123" s="146">
        <f>+ANEXO5!E$189</f>
        <v>887290</v>
      </c>
    </row>
    <row r="124" spans="1:7" ht="12.75">
      <c r="A124" s="143">
        <v>4</v>
      </c>
      <c r="B124" s="142">
        <v>1</v>
      </c>
      <c r="C124" s="142">
        <v>3</v>
      </c>
      <c r="D124" s="142"/>
      <c r="E124" s="144"/>
      <c r="F124" s="145" t="s">
        <v>190</v>
      </c>
      <c r="G124" s="146">
        <f>+ANEXO5!E$216</f>
        <v>977620</v>
      </c>
    </row>
    <row r="125" spans="1:7" ht="12.75">
      <c r="A125" s="143">
        <v>4</v>
      </c>
      <c r="B125" s="142">
        <v>2</v>
      </c>
      <c r="C125" s="142"/>
      <c r="D125" s="142"/>
      <c r="E125" s="144"/>
      <c r="F125" s="145" t="s">
        <v>227</v>
      </c>
      <c r="G125" s="146">
        <f>+G126</f>
        <v>0</v>
      </c>
    </row>
    <row r="126" spans="1:7" ht="12.75">
      <c r="A126" s="143">
        <v>4</v>
      </c>
      <c r="B126" s="142">
        <v>2</v>
      </c>
      <c r="C126" s="142">
        <v>1</v>
      </c>
      <c r="D126" s="142"/>
      <c r="E126" s="144"/>
      <c r="F126" s="145" t="s">
        <v>228</v>
      </c>
      <c r="G126" s="148"/>
    </row>
    <row r="127" spans="1:7" ht="12.75">
      <c r="A127" s="143">
        <v>4</v>
      </c>
      <c r="B127" s="142">
        <v>3</v>
      </c>
      <c r="C127" s="142"/>
      <c r="D127" s="142"/>
      <c r="E127" s="144"/>
      <c r="F127" s="145" t="s">
        <v>229</v>
      </c>
      <c r="G127" s="146">
        <f>+G128</f>
        <v>0</v>
      </c>
    </row>
    <row r="128" spans="1:7" ht="12.75">
      <c r="A128" s="143">
        <v>4</v>
      </c>
      <c r="B128" s="142">
        <v>3</v>
      </c>
      <c r="C128" s="142">
        <v>1</v>
      </c>
      <c r="D128" s="142"/>
      <c r="E128" s="144"/>
      <c r="F128" s="145" t="s">
        <v>192</v>
      </c>
      <c r="G128" s="148"/>
    </row>
    <row r="129" spans="1:7" ht="12.75">
      <c r="A129" s="140">
        <v>5</v>
      </c>
      <c r="B129" s="142"/>
      <c r="C129" s="142"/>
      <c r="D129" s="142"/>
      <c r="E129" s="144"/>
      <c r="F129" s="145" t="s">
        <v>136</v>
      </c>
      <c r="G129" s="146">
        <f>+G130+G133+G134</f>
        <v>8146510</v>
      </c>
    </row>
    <row r="130" spans="1:7" ht="12.75">
      <c r="A130" s="143">
        <v>5</v>
      </c>
      <c r="B130" s="142">
        <v>1</v>
      </c>
      <c r="C130" s="142"/>
      <c r="D130" s="142"/>
      <c r="E130" s="144"/>
      <c r="F130" s="145" t="s">
        <v>230</v>
      </c>
      <c r="G130" s="146">
        <f>+G131+G132</f>
        <v>8146510</v>
      </c>
    </row>
    <row r="131" spans="1:7" ht="12.75">
      <c r="A131" s="143">
        <v>5</v>
      </c>
      <c r="B131" s="142">
        <v>1</v>
      </c>
      <c r="C131" s="142">
        <v>1</v>
      </c>
      <c r="D131" s="142"/>
      <c r="E131" s="144"/>
      <c r="F131" s="145" t="s">
        <v>193</v>
      </c>
      <c r="G131" s="148">
        <f>+ANEXO5!E$232</f>
        <v>1120000</v>
      </c>
    </row>
    <row r="132" spans="1:7" ht="12.75">
      <c r="A132" s="143">
        <v>5</v>
      </c>
      <c r="B132" s="142">
        <v>1</v>
      </c>
      <c r="C132" s="142">
        <v>2</v>
      </c>
      <c r="D132" s="142"/>
      <c r="E132" s="142"/>
      <c r="F132" s="145" t="s">
        <v>746</v>
      </c>
      <c r="G132" s="148">
        <v>7026510</v>
      </c>
    </row>
    <row r="133" spans="1:7" ht="12.75">
      <c r="A133" s="143">
        <v>5</v>
      </c>
      <c r="B133" s="142">
        <v>2</v>
      </c>
      <c r="C133" s="142"/>
      <c r="D133" s="142"/>
      <c r="E133" s="142"/>
      <c r="F133" s="145" t="s">
        <v>231</v>
      </c>
      <c r="G133" s="146">
        <v>0</v>
      </c>
    </row>
    <row r="134" spans="1:7" ht="12.75">
      <c r="A134" s="143">
        <v>5</v>
      </c>
      <c r="B134" s="142">
        <v>3</v>
      </c>
      <c r="C134" s="142"/>
      <c r="D134" s="142"/>
      <c r="E134" s="142"/>
      <c r="F134" s="145" t="s">
        <v>232</v>
      </c>
      <c r="G134" s="146">
        <f>+G135</f>
        <v>0</v>
      </c>
    </row>
    <row r="135" spans="1:7" ht="12.75">
      <c r="A135" s="143">
        <v>5</v>
      </c>
      <c r="B135" s="142">
        <v>3</v>
      </c>
      <c r="C135" s="142">
        <v>1</v>
      </c>
      <c r="D135" s="142"/>
      <c r="E135" s="142"/>
      <c r="F135" s="145" t="s">
        <v>195</v>
      </c>
      <c r="G135" s="148"/>
    </row>
    <row r="136" spans="1:7" ht="12.75">
      <c r="A136" s="140">
        <v>6</v>
      </c>
      <c r="B136" s="142"/>
      <c r="C136" s="142"/>
      <c r="D136" s="142"/>
      <c r="E136" s="142"/>
      <c r="F136" s="145" t="s">
        <v>141</v>
      </c>
      <c r="G136" s="146">
        <f>+G137</f>
        <v>0</v>
      </c>
    </row>
    <row r="137" spans="1:7" ht="12.75">
      <c r="A137" s="143">
        <v>6</v>
      </c>
      <c r="B137" s="142">
        <v>1</v>
      </c>
      <c r="C137" s="142"/>
      <c r="D137" s="142"/>
      <c r="E137" s="142"/>
      <c r="F137" s="145" t="s">
        <v>233</v>
      </c>
      <c r="G137" s="146">
        <f>+G138</f>
        <v>0</v>
      </c>
    </row>
    <row r="138" spans="1:7" ht="13.5" thickBot="1">
      <c r="A138" s="151">
        <v>6</v>
      </c>
      <c r="B138" s="152">
        <v>1</v>
      </c>
      <c r="C138" s="152">
        <v>1</v>
      </c>
      <c r="D138" s="152"/>
      <c r="E138" s="152"/>
      <c r="F138" s="201" t="s">
        <v>196</v>
      </c>
      <c r="G138" s="155"/>
    </row>
    <row r="139" spans="6:7" ht="13.5" thickBot="1">
      <c r="F139" s="322" t="s">
        <v>234</v>
      </c>
      <c r="G139" s="323">
        <f>+G118+G129+G136</f>
        <v>11422980</v>
      </c>
    </row>
    <row r="140" ht="12.75">
      <c r="A140" s="43" t="s">
        <v>747</v>
      </c>
    </row>
    <row r="141" ht="12.75">
      <c r="A141" s="63" t="str">
        <f>+A56</f>
        <v>Ordenanza N° 5677/08</v>
      </c>
    </row>
    <row r="142" spans="1:7" ht="15">
      <c r="A142" s="511" t="str">
        <f>+A114</f>
        <v>PRESUPUESTO AÑO 2009</v>
      </c>
      <c r="B142" s="512"/>
      <c r="C142" s="512"/>
      <c r="D142" s="512"/>
      <c r="E142" s="512"/>
      <c r="F142" s="512"/>
      <c r="G142" s="512"/>
    </row>
    <row r="143" spans="1:7" ht="13.5" thickBot="1">
      <c r="A143" s="28" t="s">
        <v>281</v>
      </c>
      <c r="G143" s="14">
        <v>424</v>
      </c>
    </row>
    <row r="144" spans="1:7" ht="13.5" thickBot="1">
      <c r="A144" s="507" t="s">
        <v>167</v>
      </c>
      <c r="B144" s="508"/>
      <c r="C144" s="508"/>
      <c r="D144" s="508"/>
      <c r="E144" s="508"/>
      <c r="F144" s="320" t="s">
        <v>201</v>
      </c>
      <c r="G144" s="509" t="s">
        <v>202</v>
      </c>
    </row>
    <row r="145" spans="1:7" ht="13.5" thickBot="1">
      <c r="A145" s="312" t="s">
        <v>203</v>
      </c>
      <c r="B145" s="312" t="s">
        <v>204</v>
      </c>
      <c r="C145" s="312" t="s">
        <v>205</v>
      </c>
      <c r="D145" s="312" t="s">
        <v>171</v>
      </c>
      <c r="E145" s="315" t="s">
        <v>206</v>
      </c>
      <c r="F145" s="321" t="s">
        <v>207</v>
      </c>
      <c r="G145" s="510"/>
    </row>
    <row r="146" spans="1:7" ht="12.75">
      <c r="A146" s="138">
        <v>4</v>
      </c>
      <c r="B146" s="139"/>
      <c r="C146" s="139"/>
      <c r="D146" s="139"/>
      <c r="E146" s="156"/>
      <c r="F146" s="157" t="s">
        <v>127</v>
      </c>
      <c r="G146" s="159">
        <f>+G147+G153+G155</f>
        <v>1462360</v>
      </c>
    </row>
    <row r="147" spans="1:7" ht="12.75">
      <c r="A147" s="143">
        <v>4</v>
      </c>
      <c r="B147" s="142">
        <v>1</v>
      </c>
      <c r="C147" s="142"/>
      <c r="D147" s="142"/>
      <c r="E147" s="144"/>
      <c r="F147" s="145" t="s">
        <v>208</v>
      </c>
      <c r="G147" s="146">
        <f>+G148+G151+G152</f>
        <v>1462360</v>
      </c>
    </row>
    <row r="148" spans="1:7" ht="12.75">
      <c r="A148" s="143">
        <v>4</v>
      </c>
      <c r="B148" s="142">
        <v>1</v>
      </c>
      <c r="C148" s="142">
        <v>1</v>
      </c>
      <c r="D148" s="142"/>
      <c r="E148" s="144"/>
      <c r="F148" s="145" t="s">
        <v>188</v>
      </c>
      <c r="G148" s="146">
        <f>+G149+G150</f>
        <v>706810</v>
      </c>
    </row>
    <row r="149" spans="1:7" ht="12.75">
      <c r="A149" s="143">
        <v>4</v>
      </c>
      <c r="B149" s="142">
        <v>1</v>
      </c>
      <c r="C149" s="142">
        <v>1</v>
      </c>
      <c r="D149" s="142">
        <v>1</v>
      </c>
      <c r="E149" s="144"/>
      <c r="F149" s="145" t="s">
        <v>209</v>
      </c>
      <c r="G149" s="146">
        <f>+ANEXO5!F$142</f>
        <v>587260</v>
      </c>
    </row>
    <row r="150" spans="1:7" ht="12.75">
      <c r="A150" s="143">
        <v>4</v>
      </c>
      <c r="B150" s="142">
        <v>1</v>
      </c>
      <c r="C150" s="142">
        <v>1</v>
      </c>
      <c r="D150" s="142">
        <v>2</v>
      </c>
      <c r="E150" s="144"/>
      <c r="F150" s="145" t="s">
        <v>226</v>
      </c>
      <c r="G150" s="146">
        <f>+ANEXO5!F$161</f>
        <v>119550</v>
      </c>
    </row>
    <row r="151" spans="1:7" ht="12.75">
      <c r="A151" s="143">
        <v>4</v>
      </c>
      <c r="B151" s="142">
        <v>1</v>
      </c>
      <c r="C151" s="142">
        <v>2</v>
      </c>
      <c r="D151" s="142"/>
      <c r="E151" s="144"/>
      <c r="F151" s="145" t="s">
        <v>189</v>
      </c>
      <c r="G151" s="146">
        <f>+ANEXO5!F$189</f>
        <v>208360</v>
      </c>
    </row>
    <row r="152" spans="1:7" ht="12.75">
      <c r="A152" s="143">
        <v>4</v>
      </c>
      <c r="B152" s="142">
        <v>1</v>
      </c>
      <c r="C152" s="142">
        <v>3</v>
      </c>
      <c r="D152" s="142"/>
      <c r="E152" s="144"/>
      <c r="F152" s="145" t="s">
        <v>190</v>
      </c>
      <c r="G152" s="146">
        <f>+ANEXO5!F$216</f>
        <v>547190</v>
      </c>
    </row>
    <row r="153" spans="1:7" ht="12.75">
      <c r="A153" s="143">
        <v>4</v>
      </c>
      <c r="B153" s="142">
        <v>2</v>
      </c>
      <c r="C153" s="142"/>
      <c r="D153" s="142"/>
      <c r="E153" s="144"/>
      <c r="F153" s="145" t="s">
        <v>227</v>
      </c>
      <c r="G153" s="146">
        <f>+G154</f>
        <v>0</v>
      </c>
    </row>
    <row r="154" spans="1:7" ht="12.75">
      <c r="A154" s="143">
        <v>4</v>
      </c>
      <c r="B154" s="142">
        <v>2</v>
      </c>
      <c r="C154" s="142">
        <v>1</v>
      </c>
      <c r="D154" s="142"/>
      <c r="E154" s="144"/>
      <c r="F154" s="145" t="s">
        <v>228</v>
      </c>
      <c r="G154" s="148"/>
    </row>
    <row r="155" spans="1:7" ht="12.75">
      <c r="A155" s="143">
        <v>4</v>
      </c>
      <c r="B155" s="142">
        <v>3</v>
      </c>
      <c r="C155" s="142"/>
      <c r="D155" s="142"/>
      <c r="E155" s="144"/>
      <c r="F155" s="145" t="s">
        <v>229</v>
      </c>
      <c r="G155" s="146">
        <f>+G156</f>
        <v>0</v>
      </c>
    </row>
    <row r="156" spans="1:7" ht="12.75">
      <c r="A156" s="143">
        <v>4</v>
      </c>
      <c r="B156" s="142">
        <v>3</v>
      </c>
      <c r="C156" s="142">
        <v>1</v>
      </c>
      <c r="D156" s="142"/>
      <c r="E156" s="144"/>
      <c r="F156" s="145" t="s">
        <v>192</v>
      </c>
      <c r="G156" s="148"/>
    </row>
    <row r="157" spans="1:7" ht="12.75">
      <c r="A157" s="140">
        <v>5</v>
      </c>
      <c r="B157" s="142"/>
      <c r="C157" s="142"/>
      <c r="D157" s="142"/>
      <c r="E157" s="144"/>
      <c r="F157" s="145" t="s">
        <v>136</v>
      </c>
      <c r="G157" s="146">
        <f>+G158+G161+G162</f>
        <v>158000</v>
      </c>
    </row>
    <row r="158" spans="1:7" ht="12.75">
      <c r="A158" s="143">
        <v>5</v>
      </c>
      <c r="B158" s="142">
        <v>1</v>
      </c>
      <c r="C158" s="142"/>
      <c r="D158" s="142"/>
      <c r="E158" s="144"/>
      <c r="F158" s="145" t="s">
        <v>230</v>
      </c>
      <c r="G158" s="146">
        <f>+G159+G160</f>
        <v>158000</v>
      </c>
    </row>
    <row r="159" spans="1:7" ht="12.75">
      <c r="A159" s="143">
        <v>5</v>
      </c>
      <c r="B159" s="142">
        <v>1</v>
      </c>
      <c r="C159" s="142">
        <v>1</v>
      </c>
      <c r="D159" s="142"/>
      <c r="E159" s="144"/>
      <c r="F159" s="145" t="s">
        <v>193</v>
      </c>
      <c r="G159" s="148">
        <f>+ANEXO5!F$232</f>
        <v>5000</v>
      </c>
    </row>
    <row r="160" spans="1:7" ht="12.75">
      <c r="A160" s="143">
        <v>5</v>
      </c>
      <c r="B160" s="142">
        <v>1</v>
      </c>
      <c r="C160" s="142">
        <v>2</v>
      </c>
      <c r="D160" s="142"/>
      <c r="E160" s="142"/>
      <c r="F160" s="145" t="s">
        <v>746</v>
      </c>
      <c r="G160" s="148">
        <f>96000+57000</f>
        <v>153000</v>
      </c>
    </row>
    <row r="161" spans="1:7" ht="12.75">
      <c r="A161" s="143">
        <v>5</v>
      </c>
      <c r="B161" s="142">
        <v>2</v>
      </c>
      <c r="C161" s="142"/>
      <c r="D161" s="142"/>
      <c r="E161" s="142"/>
      <c r="F161" s="145" t="s">
        <v>231</v>
      </c>
      <c r="G161" s="146">
        <v>0</v>
      </c>
    </row>
    <row r="162" spans="1:7" ht="12.75">
      <c r="A162" s="143">
        <v>5</v>
      </c>
      <c r="B162" s="142">
        <v>3</v>
      </c>
      <c r="C162" s="142"/>
      <c r="D162" s="142"/>
      <c r="E162" s="142"/>
      <c r="F162" s="145" t="s">
        <v>232</v>
      </c>
      <c r="G162" s="146">
        <f>+G163</f>
        <v>0</v>
      </c>
    </row>
    <row r="163" spans="1:7" ht="12.75">
      <c r="A163" s="143">
        <v>5</v>
      </c>
      <c r="B163" s="142">
        <v>3</v>
      </c>
      <c r="C163" s="142">
        <v>1</v>
      </c>
      <c r="D163" s="142"/>
      <c r="E163" s="142"/>
      <c r="F163" s="145" t="s">
        <v>195</v>
      </c>
      <c r="G163" s="148"/>
    </row>
    <row r="164" spans="1:7" ht="12.75">
      <c r="A164" s="140">
        <v>6</v>
      </c>
      <c r="B164" s="142"/>
      <c r="C164" s="142"/>
      <c r="D164" s="142"/>
      <c r="E164" s="142"/>
      <c r="F164" s="145" t="s">
        <v>141</v>
      </c>
      <c r="G164" s="146">
        <f>+G165</f>
        <v>0</v>
      </c>
    </row>
    <row r="165" spans="1:7" ht="12.75">
      <c r="A165" s="143">
        <v>6</v>
      </c>
      <c r="B165" s="142">
        <v>1</v>
      </c>
      <c r="C165" s="142"/>
      <c r="D165" s="142"/>
      <c r="E165" s="142"/>
      <c r="F165" s="145" t="s">
        <v>233</v>
      </c>
      <c r="G165" s="146">
        <f>+G166</f>
        <v>0</v>
      </c>
    </row>
    <row r="166" spans="1:7" ht="13.5" thickBot="1">
      <c r="A166" s="151">
        <v>6</v>
      </c>
      <c r="B166" s="152">
        <v>1</v>
      </c>
      <c r="C166" s="152">
        <v>1</v>
      </c>
      <c r="D166" s="152"/>
      <c r="E166" s="152"/>
      <c r="F166" s="201" t="s">
        <v>196</v>
      </c>
      <c r="G166" s="155"/>
    </row>
    <row r="167" spans="6:7" ht="13.5" thickBot="1">
      <c r="F167" s="322" t="s">
        <v>234</v>
      </c>
      <c r="G167" s="323">
        <f>+G146+G157+G164</f>
        <v>1620360</v>
      </c>
    </row>
    <row r="168" spans="1:7" ht="12.75">
      <c r="A168" s="43" t="s">
        <v>747</v>
      </c>
      <c r="G168" s="43"/>
    </row>
    <row r="169" spans="1:7" ht="12.75">
      <c r="A169" s="63" t="str">
        <f>+A141</f>
        <v>Ordenanza N° 5677/08</v>
      </c>
      <c r="G169" s="43"/>
    </row>
    <row r="170" spans="1:7" ht="15">
      <c r="A170" s="511" t="str">
        <f>+A142</f>
        <v>PRESUPUESTO AÑO 2009</v>
      </c>
      <c r="B170" s="512"/>
      <c r="C170" s="512"/>
      <c r="D170" s="512"/>
      <c r="E170" s="512"/>
      <c r="F170" s="512"/>
      <c r="G170" s="512"/>
    </row>
    <row r="171" spans="1:7" ht="13.5" thickBot="1">
      <c r="A171" s="28" t="s">
        <v>795</v>
      </c>
      <c r="G171" s="14">
        <v>431</v>
      </c>
    </row>
    <row r="172" spans="1:7" ht="13.5" thickBot="1">
      <c r="A172" s="507" t="s">
        <v>167</v>
      </c>
      <c r="B172" s="508"/>
      <c r="C172" s="508"/>
      <c r="D172" s="508"/>
      <c r="E172" s="508"/>
      <c r="F172" s="320" t="s">
        <v>201</v>
      </c>
      <c r="G172" s="509" t="s">
        <v>202</v>
      </c>
    </row>
    <row r="173" spans="1:7" ht="13.5" thickBot="1">
      <c r="A173" s="312" t="s">
        <v>203</v>
      </c>
      <c r="B173" s="312" t="s">
        <v>204</v>
      </c>
      <c r="C173" s="312" t="s">
        <v>205</v>
      </c>
      <c r="D173" s="312" t="s">
        <v>171</v>
      </c>
      <c r="E173" s="315" t="s">
        <v>206</v>
      </c>
      <c r="F173" s="321" t="s">
        <v>207</v>
      </c>
      <c r="G173" s="510"/>
    </row>
    <row r="174" spans="1:7" ht="12.75">
      <c r="A174" s="138">
        <v>4</v>
      </c>
      <c r="B174" s="139"/>
      <c r="C174" s="139"/>
      <c r="D174" s="139"/>
      <c r="E174" s="156"/>
      <c r="F174" s="157" t="s">
        <v>127</v>
      </c>
      <c r="G174" s="159">
        <f>+G175+G181+G183</f>
        <v>1268060</v>
      </c>
    </row>
    <row r="175" spans="1:7" ht="12.75">
      <c r="A175" s="143">
        <v>4</v>
      </c>
      <c r="B175" s="142">
        <v>1</v>
      </c>
      <c r="C175" s="142"/>
      <c r="D175" s="142"/>
      <c r="E175" s="144"/>
      <c r="F175" s="145" t="s">
        <v>208</v>
      </c>
      <c r="G175" s="146">
        <f>+G176+G179+G180</f>
        <v>1268060</v>
      </c>
    </row>
    <row r="176" spans="1:7" ht="12.75">
      <c r="A176" s="143">
        <v>4</v>
      </c>
      <c r="B176" s="142">
        <v>1</v>
      </c>
      <c r="C176" s="142">
        <v>1</v>
      </c>
      <c r="D176" s="142"/>
      <c r="E176" s="144"/>
      <c r="F176" s="145" t="s">
        <v>188</v>
      </c>
      <c r="G176" s="146">
        <f>+G177+G178</f>
        <v>1046340</v>
      </c>
    </row>
    <row r="177" spans="1:7" ht="12.75">
      <c r="A177" s="143">
        <v>4</v>
      </c>
      <c r="B177" s="142">
        <v>1</v>
      </c>
      <c r="C177" s="142">
        <v>1</v>
      </c>
      <c r="D177" s="142">
        <v>1</v>
      </c>
      <c r="E177" s="144"/>
      <c r="F177" s="145" t="s">
        <v>209</v>
      </c>
      <c r="G177" s="146">
        <f>+ANEXO5!C$256</f>
        <v>857730</v>
      </c>
    </row>
    <row r="178" spans="1:7" ht="12.75">
      <c r="A178" s="143">
        <v>4</v>
      </c>
      <c r="B178" s="142">
        <v>1</v>
      </c>
      <c r="C178" s="142">
        <v>1</v>
      </c>
      <c r="D178" s="142">
        <v>2</v>
      </c>
      <c r="E178" s="144"/>
      <c r="F178" s="145" t="s">
        <v>226</v>
      </c>
      <c r="G178" s="146">
        <f>+ANEXO5!C$275</f>
        <v>188610</v>
      </c>
    </row>
    <row r="179" spans="1:7" ht="12.75">
      <c r="A179" s="143">
        <v>4</v>
      </c>
      <c r="B179" s="142">
        <v>1</v>
      </c>
      <c r="C179" s="142">
        <v>2</v>
      </c>
      <c r="D179" s="142"/>
      <c r="E179" s="144"/>
      <c r="F179" s="145" t="s">
        <v>189</v>
      </c>
      <c r="G179" s="146">
        <f>+ANEXO5!C$304</f>
        <v>15140</v>
      </c>
    </row>
    <row r="180" spans="1:7" ht="12.75">
      <c r="A180" s="143">
        <v>4</v>
      </c>
      <c r="B180" s="142">
        <v>1</v>
      </c>
      <c r="C180" s="142">
        <v>3</v>
      </c>
      <c r="D180" s="142"/>
      <c r="E180" s="144"/>
      <c r="F180" s="145" t="s">
        <v>190</v>
      </c>
      <c r="G180" s="146">
        <f>+ANEXO5!C$331</f>
        <v>206580</v>
      </c>
    </row>
    <row r="181" spans="1:7" ht="12.75">
      <c r="A181" s="143">
        <v>4</v>
      </c>
      <c r="B181" s="142">
        <v>2</v>
      </c>
      <c r="C181" s="142"/>
      <c r="D181" s="142"/>
      <c r="E181" s="144"/>
      <c r="F181" s="145" t="s">
        <v>227</v>
      </c>
      <c r="G181" s="146">
        <f>+G182</f>
        <v>0</v>
      </c>
    </row>
    <row r="182" spans="1:7" ht="12.75">
      <c r="A182" s="143">
        <v>4</v>
      </c>
      <c r="B182" s="142">
        <v>2</v>
      </c>
      <c r="C182" s="142">
        <v>1</v>
      </c>
      <c r="D182" s="142"/>
      <c r="E182" s="144"/>
      <c r="F182" s="145" t="s">
        <v>228</v>
      </c>
      <c r="G182" s="148"/>
    </row>
    <row r="183" spans="1:7" ht="12.75">
      <c r="A183" s="143">
        <v>4</v>
      </c>
      <c r="B183" s="142">
        <v>3</v>
      </c>
      <c r="C183" s="142"/>
      <c r="D183" s="142"/>
      <c r="E183" s="144"/>
      <c r="F183" s="145" t="s">
        <v>229</v>
      </c>
      <c r="G183" s="146">
        <f>+G184</f>
        <v>0</v>
      </c>
    </row>
    <row r="184" spans="1:7" ht="12.75">
      <c r="A184" s="143">
        <v>4</v>
      </c>
      <c r="B184" s="142">
        <v>3</v>
      </c>
      <c r="C184" s="142">
        <v>1</v>
      </c>
      <c r="D184" s="142"/>
      <c r="E184" s="144"/>
      <c r="F184" s="145" t="s">
        <v>192</v>
      </c>
      <c r="G184" s="148"/>
    </row>
    <row r="185" spans="1:7" ht="12.75">
      <c r="A185" s="140">
        <v>5</v>
      </c>
      <c r="B185" s="142"/>
      <c r="C185" s="142"/>
      <c r="D185" s="142"/>
      <c r="E185" s="144"/>
      <c r="F185" s="145" t="s">
        <v>136</v>
      </c>
      <c r="G185" s="146">
        <f>+G186+G189+G190</f>
        <v>4150</v>
      </c>
    </row>
    <row r="186" spans="1:7" ht="12.75">
      <c r="A186" s="143">
        <v>5</v>
      </c>
      <c r="B186" s="142">
        <v>1</v>
      </c>
      <c r="C186" s="142"/>
      <c r="D186" s="142"/>
      <c r="E186" s="144"/>
      <c r="F186" s="145" t="s">
        <v>230</v>
      </c>
      <c r="G186" s="146">
        <f>+G187+G188</f>
        <v>4150</v>
      </c>
    </row>
    <row r="187" spans="1:7" ht="12.75">
      <c r="A187" s="143">
        <v>5</v>
      </c>
      <c r="B187" s="142">
        <v>1</v>
      </c>
      <c r="C187" s="142">
        <v>1</v>
      </c>
      <c r="D187" s="142"/>
      <c r="E187" s="144"/>
      <c r="F187" s="145" t="s">
        <v>193</v>
      </c>
      <c r="G187" s="148">
        <f>+ANEXO5!C$347</f>
        <v>4150</v>
      </c>
    </row>
    <row r="188" spans="1:7" ht="12.75">
      <c r="A188" s="143">
        <v>5</v>
      </c>
      <c r="B188" s="142">
        <v>1</v>
      </c>
      <c r="C188" s="142">
        <v>2</v>
      </c>
      <c r="D188" s="142"/>
      <c r="E188" s="142"/>
      <c r="F188" s="145" t="s">
        <v>194</v>
      </c>
      <c r="G188" s="148"/>
    </row>
    <row r="189" spans="1:7" ht="12.75">
      <c r="A189" s="143">
        <v>5</v>
      </c>
      <c r="B189" s="142">
        <v>2</v>
      </c>
      <c r="C189" s="142"/>
      <c r="D189" s="142"/>
      <c r="E189" s="142"/>
      <c r="F189" s="145" t="s">
        <v>231</v>
      </c>
      <c r="G189" s="146">
        <v>0</v>
      </c>
    </row>
    <row r="190" spans="1:7" ht="12.75">
      <c r="A190" s="143">
        <v>5</v>
      </c>
      <c r="B190" s="142">
        <v>3</v>
      </c>
      <c r="C190" s="142"/>
      <c r="D190" s="142"/>
      <c r="E190" s="142"/>
      <c r="F190" s="145" t="s">
        <v>232</v>
      </c>
      <c r="G190" s="146">
        <f>+G191</f>
        <v>0</v>
      </c>
    </row>
    <row r="191" spans="1:7" ht="12.75">
      <c r="A191" s="143">
        <v>5</v>
      </c>
      <c r="B191" s="142">
        <v>3</v>
      </c>
      <c r="C191" s="142">
        <v>1</v>
      </c>
      <c r="D191" s="142"/>
      <c r="E191" s="142"/>
      <c r="F191" s="145" t="s">
        <v>195</v>
      </c>
      <c r="G191" s="148"/>
    </row>
    <row r="192" spans="1:7" ht="12.75">
      <c r="A192" s="140">
        <v>6</v>
      </c>
      <c r="B192" s="142"/>
      <c r="C192" s="142"/>
      <c r="D192" s="142"/>
      <c r="E192" s="142"/>
      <c r="F192" s="145" t="s">
        <v>141</v>
      </c>
      <c r="G192" s="146">
        <f>+G193</f>
        <v>0</v>
      </c>
    </row>
    <row r="193" spans="1:7" ht="12.75">
      <c r="A193" s="143">
        <v>6</v>
      </c>
      <c r="B193" s="142">
        <v>1</v>
      </c>
      <c r="C193" s="142"/>
      <c r="D193" s="142"/>
      <c r="E193" s="142"/>
      <c r="F193" s="145" t="s">
        <v>233</v>
      </c>
      <c r="G193" s="146">
        <f>+G194</f>
        <v>0</v>
      </c>
    </row>
    <row r="194" spans="1:7" ht="13.5" thickBot="1">
      <c r="A194" s="151">
        <v>6</v>
      </c>
      <c r="B194" s="152">
        <v>1</v>
      </c>
      <c r="C194" s="152">
        <v>1</v>
      </c>
      <c r="D194" s="152"/>
      <c r="E194" s="152"/>
      <c r="F194" s="201" t="s">
        <v>196</v>
      </c>
      <c r="G194" s="155"/>
    </row>
    <row r="195" spans="6:7" ht="13.5" thickBot="1">
      <c r="F195" s="322" t="s">
        <v>234</v>
      </c>
      <c r="G195" s="323">
        <f>+G174+G185+G192</f>
        <v>1272210</v>
      </c>
    </row>
    <row r="196" ht="12.75">
      <c r="G196" s="43"/>
    </row>
    <row r="197" spans="1:7" s="82" customFormat="1" ht="12.75">
      <c r="A197" s="79" t="str">
        <f>+A169</f>
        <v>Ordenanza N° 5677/08</v>
      </c>
      <c r="B197" s="81"/>
      <c r="C197" s="81"/>
      <c r="D197" s="81"/>
      <c r="E197" s="81"/>
      <c r="F197" s="81"/>
      <c r="G197" s="81"/>
    </row>
    <row r="198" spans="1:7" s="82" customFormat="1" ht="15">
      <c r="A198" s="511" t="str">
        <f>+A170</f>
        <v>PRESUPUESTO AÑO 2009</v>
      </c>
      <c r="B198" s="512"/>
      <c r="C198" s="512"/>
      <c r="D198" s="512"/>
      <c r="E198" s="512"/>
      <c r="F198" s="512"/>
      <c r="G198" s="512"/>
    </row>
    <row r="199" spans="1:7" ht="13.5" thickBot="1">
      <c r="A199" s="28" t="s">
        <v>794</v>
      </c>
      <c r="G199" s="14">
        <v>441</v>
      </c>
    </row>
    <row r="200" spans="1:7" ht="13.5" thickBot="1">
      <c r="A200" s="507" t="s">
        <v>167</v>
      </c>
      <c r="B200" s="508"/>
      <c r="C200" s="508"/>
      <c r="D200" s="508"/>
      <c r="E200" s="508"/>
      <c r="F200" s="320" t="s">
        <v>201</v>
      </c>
      <c r="G200" s="509" t="s">
        <v>202</v>
      </c>
    </row>
    <row r="201" spans="1:7" ht="13.5" thickBot="1">
      <c r="A201" s="312" t="s">
        <v>203</v>
      </c>
      <c r="B201" s="312" t="s">
        <v>204</v>
      </c>
      <c r="C201" s="312" t="s">
        <v>205</v>
      </c>
      <c r="D201" s="312" t="s">
        <v>171</v>
      </c>
      <c r="E201" s="315" t="s">
        <v>206</v>
      </c>
      <c r="F201" s="321" t="s">
        <v>207</v>
      </c>
      <c r="G201" s="510"/>
    </row>
    <row r="202" spans="1:7" ht="12.75">
      <c r="A202" s="138">
        <v>4</v>
      </c>
      <c r="B202" s="139"/>
      <c r="C202" s="139"/>
      <c r="D202" s="139"/>
      <c r="E202" s="156"/>
      <c r="F202" s="157" t="s">
        <v>127</v>
      </c>
      <c r="G202" s="159">
        <f>+G203+G209+G211</f>
        <v>1640900</v>
      </c>
    </row>
    <row r="203" spans="1:7" ht="12.75">
      <c r="A203" s="143">
        <v>4</v>
      </c>
      <c r="B203" s="142">
        <v>1</v>
      </c>
      <c r="C203" s="142"/>
      <c r="D203" s="142"/>
      <c r="E203" s="144"/>
      <c r="F203" s="145" t="s">
        <v>208</v>
      </c>
      <c r="G203" s="146">
        <f>+G204+G207+G208</f>
        <v>1640900</v>
      </c>
    </row>
    <row r="204" spans="1:7" ht="12.75">
      <c r="A204" s="143">
        <v>4</v>
      </c>
      <c r="B204" s="142">
        <v>1</v>
      </c>
      <c r="C204" s="142">
        <v>1</v>
      </c>
      <c r="D204" s="142"/>
      <c r="E204" s="144"/>
      <c r="F204" s="145" t="s">
        <v>188</v>
      </c>
      <c r="G204" s="146">
        <f>+G205+G206</f>
        <v>578980</v>
      </c>
    </row>
    <row r="205" spans="1:7" ht="12.75">
      <c r="A205" s="143">
        <v>4</v>
      </c>
      <c r="B205" s="142">
        <v>1</v>
      </c>
      <c r="C205" s="142">
        <v>1</v>
      </c>
      <c r="D205" s="142">
        <v>1</v>
      </c>
      <c r="E205" s="144"/>
      <c r="F205" s="145" t="s">
        <v>209</v>
      </c>
      <c r="G205" s="146">
        <f>+ANEXO5!C$371</f>
        <v>400820</v>
      </c>
    </row>
    <row r="206" spans="1:7" ht="12.75">
      <c r="A206" s="143">
        <v>4</v>
      </c>
      <c r="B206" s="142">
        <v>1</v>
      </c>
      <c r="C206" s="142">
        <v>1</v>
      </c>
      <c r="D206" s="142">
        <v>2</v>
      </c>
      <c r="E206" s="144"/>
      <c r="F206" s="145" t="s">
        <v>226</v>
      </c>
      <c r="G206" s="146">
        <f>+ANEXO5!C$390</f>
        <v>178160</v>
      </c>
    </row>
    <row r="207" spans="1:7" ht="12.75">
      <c r="A207" s="143">
        <v>4</v>
      </c>
      <c r="B207" s="142">
        <v>1</v>
      </c>
      <c r="C207" s="142">
        <v>2</v>
      </c>
      <c r="D207" s="142"/>
      <c r="E207" s="144"/>
      <c r="F207" s="145" t="s">
        <v>189</v>
      </c>
      <c r="G207" s="146">
        <f>+ANEXO5!C$419</f>
        <v>941500</v>
      </c>
    </row>
    <row r="208" spans="1:7" ht="12.75">
      <c r="A208" s="143">
        <v>4</v>
      </c>
      <c r="B208" s="142">
        <v>1</v>
      </c>
      <c r="C208" s="142">
        <v>3</v>
      </c>
      <c r="D208" s="142"/>
      <c r="E208" s="144"/>
      <c r="F208" s="145" t="s">
        <v>190</v>
      </c>
      <c r="G208" s="146">
        <f>+ANEXO5!C$446</f>
        <v>120420</v>
      </c>
    </row>
    <row r="209" spans="1:7" ht="12.75">
      <c r="A209" s="143">
        <v>4</v>
      </c>
      <c r="B209" s="142">
        <v>2</v>
      </c>
      <c r="C209" s="142"/>
      <c r="D209" s="142"/>
      <c r="E209" s="144"/>
      <c r="F209" s="145" t="s">
        <v>227</v>
      </c>
      <c r="G209" s="146">
        <f>+G210</f>
        <v>0</v>
      </c>
    </row>
    <row r="210" spans="1:7" ht="12.75">
      <c r="A210" s="143">
        <v>4</v>
      </c>
      <c r="B210" s="142">
        <v>2</v>
      </c>
      <c r="C210" s="142">
        <v>1</v>
      </c>
      <c r="D210" s="142"/>
      <c r="E210" s="144"/>
      <c r="F210" s="145" t="s">
        <v>228</v>
      </c>
      <c r="G210" s="148"/>
    </row>
    <row r="211" spans="1:7" ht="12.75">
      <c r="A211" s="143">
        <v>4</v>
      </c>
      <c r="B211" s="142">
        <v>3</v>
      </c>
      <c r="C211" s="142"/>
      <c r="D211" s="142"/>
      <c r="E211" s="144"/>
      <c r="F211" s="145" t="s">
        <v>229</v>
      </c>
      <c r="G211" s="146">
        <f>+G212</f>
        <v>0</v>
      </c>
    </row>
    <row r="212" spans="1:7" ht="12.75">
      <c r="A212" s="143">
        <v>4</v>
      </c>
      <c r="B212" s="142">
        <v>3</v>
      </c>
      <c r="C212" s="142">
        <v>1</v>
      </c>
      <c r="D212" s="142"/>
      <c r="E212" s="144"/>
      <c r="F212" s="145" t="s">
        <v>192</v>
      </c>
      <c r="G212" s="148"/>
    </row>
    <row r="213" spans="1:7" ht="12.75">
      <c r="A213" s="140">
        <v>5</v>
      </c>
      <c r="B213" s="142"/>
      <c r="C213" s="142"/>
      <c r="D213" s="142"/>
      <c r="E213" s="144"/>
      <c r="F213" s="145" t="s">
        <v>136</v>
      </c>
      <c r="G213" s="146">
        <f>+G214+G217+G218</f>
        <v>9300</v>
      </c>
    </row>
    <row r="214" spans="1:7" ht="12.75">
      <c r="A214" s="143">
        <v>5</v>
      </c>
      <c r="B214" s="142">
        <v>1</v>
      </c>
      <c r="C214" s="142"/>
      <c r="D214" s="142"/>
      <c r="E214" s="144"/>
      <c r="F214" s="145" t="s">
        <v>230</v>
      </c>
      <c r="G214" s="146">
        <f>+G215+G216</f>
        <v>9300</v>
      </c>
    </row>
    <row r="215" spans="1:7" ht="12.75">
      <c r="A215" s="143">
        <v>5</v>
      </c>
      <c r="B215" s="142">
        <v>1</v>
      </c>
      <c r="C215" s="142">
        <v>1</v>
      </c>
      <c r="D215" s="142"/>
      <c r="E215" s="144"/>
      <c r="F215" s="145" t="s">
        <v>193</v>
      </c>
      <c r="G215" s="148">
        <f>+ANEXO5!C$467</f>
        <v>9300</v>
      </c>
    </row>
    <row r="216" spans="1:7" ht="12.75">
      <c r="A216" s="143">
        <v>5</v>
      </c>
      <c r="B216" s="142">
        <v>1</v>
      </c>
      <c r="C216" s="142">
        <v>2</v>
      </c>
      <c r="D216" s="142"/>
      <c r="E216" s="142"/>
      <c r="F216" s="145" t="s">
        <v>194</v>
      </c>
      <c r="G216" s="148"/>
    </row>
    <row r="217" spans="1:7" ht="12.75">
      <c r="A217" s="143">
        <v>5</v>
      </c>
      <c r="B217" s="142">
        <v>2</v>
      </c>
      <c r="C217" s="142"/>
      <c r="D217" s="142"/>
      <c r="E217" s="142"/>
      <c r="F217" s="145" t="s">
        <v>231</v>
      </c>
      <c r="G217" s="146">
        <v>0</v>
      </c>
    </row>
    <row r="218" spans="1:7" ht="12.75">
      <c r="A218" s="143">
        <v>5</v>
      </c>
      <c r="B218" s="142">
        <v>3</v>
      </c>
      <c r="C218" s="142"/>
      <c r="D218" s="142"/>
      <c r="E218" s="142"/>
      <c r="F218" s="145" t="s">
        <v>232</v>
      </c>
      <c r="G218" s="146">
        <f>+G219</f>
        <v>0</v>
      </c>
    </row>
    <row r="219" spans="1:7" ht="12.75">
      <c r="A219" s="143">
        <v>5</v>
      </c>
      <c r="B219" s="142">
        <v>3</v>
      </c>
      <c r="C219" s="142">
        <v>1</v>
      </c>
      <c r="D219" s="142"/>
      <c r="E219" s="142"/>
      <c r="F219" s="145" t="s">
        <v>195</v>
      </c>
      <c r="G219" s="148"/>
    </row>
    <row r="220" spans="1:7" ht="12.75">
      <c r="A220" s="140">
        <v>6</v>
      </c>
      <c r="B220" s="142"/>
      <c r="C220" s="142"/>
      <c r="D220" s="142"/>
      <c r="E220" s="142"/>
      <c r="F220" s="145" t="s">
        <v>141</v>
      </c>
      <c r="G220" s="146">
        <f>+G221</f>
        <v>0</v>
      </c>
    </row>
    <row r="221" spans="1:7" ht="12.75">
      <c r="A221" s="143">
        <v>6</v>
      </c>
      <c r="B221" s="142">
        <v>1</v>
      </c>
      <c r="C221" s="142"/>
      <c r="D221" s="142"/>
      <c r="E221" s="142"/>
      <c r="F221" s="145" t="s">
        <v>233</v>
      </c>
      <c r="G221" s="146">
        <f>+G222</f>
        <v>0</v>
      </c>
    </row>
    <row r="222" spans="1:7" ht="13.5" thickBot="1">
      <c r="A222" s="151">
        <v>6</v>
      </c>
      <c r="B222" s="152">
        <v>1</v>
      </c>
      <c r="C222" s="152">
        <v>1</v>
      </c>
      <c r="D222" s="152"/>
      <c r="E222" s="152"/>
      <c r="F222" s="201" t="s">
        <v>196</v>
      </c>
      <c r="G222" s="155"/>
    </row>
    <row r="223" spans="6:7" ht="13.5" thickBot="1">
      <c r="F223" s="322" t="s">
        <v>234</v>
      </c>
      <c r="G223" s="323">
        <f>+G202+G213+G220</f>
        <v>1650200</v>
      </c>
    </row>
    <row r="224" ht="12.75">
      <c r="G224" s="43"/>
    </row>
    <row r="225" spans="1:7" ht="12.75">
      <c r="A225" s="79" t="str">
        <f>+A197</f>
        <v>Ordenanza N° 5677/08</v>
      </c>
      <c r="B225" s="81"/>
      <c r="C225" s="81"/>
      <c r="D225" s="81"/>
      <c r="E225" s="81"/>
      <c r="F225" s="81"/>
      <c r="G225" s="81"/>
    </row>
    <row r="226" spans="1:7" ht="15">
      <c r="A226" s="511" t="str">
        <f>+A198</f>
        <v>PRESUPUESTO AÑO 2009</v>
      </c>
      <c r="B226" s="512"/>
      <c r="C226" s="512"/>
      <c r="D226" s="512"/>
      <c r="E226" s="512"/>
      <c r="F226" s="512"/>
      <c r="G226" s="512"/>
    </row>
    <row r="227" spans="1:7" ht="13.5" thickBot="1">
      <c r="A227" s="28" t="s">
        <v>282</v>
      </c>
      <c r="G227" s="14">
        <v>442</v>
      </c>
    </row>
    <row r="228" spans="1:7" ht="13.5" thickBot="1">
      <c r="A228" s="507" t="s">
        <v>167</v>
      </c>
      <c r="B228" s="508"/>
      <c r="C228" s="508"/>
      <c r="D228" s="508"/>
      <c r="E228" s="508"/>
      <c r="F228" s="320" t="s">
        <v>201</v>
      </c>
      <c r="G228" s="509" t="s">
        <v>202</v>
      </c>
    </row>
    <row r="229" spans="1:7" ht="13.5" thickBot="1">
      <c r="A229" s="312" t="s">
        <v>203</v>
      </c>
      <c r="B229" s="312" t="s">
        <v>204</v>
      </c>
      <c r="C229" s="312" t="s">
        <v>205</v>
      </c>
      <c r="D229" s="312" t="s">
        <v>171</v>
      </c>
      <c r="E229" s="315" t="s">
        <v>206</v>
      </c>
      <c r="F229" s="321" t="s">
        <v>207</v>
      </c>
      <c r="G229" s="510"/>
    </row>
    <row r="230" spans="1:7" ht="12.75">
      <c r="A230" s="138">
        <v>4</v>
      </c>
      <c r="B230" s="139"/>
      <c r="C230" s="139"/>
      <c r="D230" s="139"/>
      <c r="E230" s="156"/>
      <c r="F230" s="157" t="s">
        <v>127</v>
      </c>
      <c r="G230" s="159">
        <f>+G231+G237+G239</f>
        <v>2258530</v>
      </c>
    </row>
    <row r="231" spans="1:7" ht="12.75">
      <c r="A231" s="143">
        <v>4</v>
      </c>
      <c r="B231" s="142">
        <v>1</v>
      </c>
      <c r="C231" s="142"/>
      <c r="D231" s="142"/>
      <c r="E231" s="144"/>
      <c r="F231" s="145" t="s">
        <v>208</v>
      </c>
      <c r="G231" s="146">
        <f>+G232+G235+G236</f>
        <v>2258530</v>
      </c>
    </row>
    <row r="232" spans="1:7" ht="12.75">
      <c r="A232" s="143">
        <v>4</v>
      </c>
      <c r="B232" s="142">
        <v>1</v>
      </c>
      <c r="C232" s="142">
        <v>1</v>
      </c>
      <c r="D232" s="142"/>
      <c r="E232" s="144"/>
      <c r="F232" s="145" t="s">
        <v>188</v>
      </c>
      <c r="G232" s="146">
        <f>+G233+G234</f>
        <v>2146530</v>
      </c>
    </row>
    <row r="233" spans="1:7" ht="12.75">
      <c r="A233" s="143">
        <v>4</v>
      </c>
      <c r="B233" s="142">
        <v>1</v>
      </c>
      <c r="C233" s="142">
        <v>1</v>
      </c>
      <c r="D233" s="142">
        <v>1</v>
      </c>
      <c r="E233" s="144"/>
      <c r="F233" s="145" t="s">
        <v>209</v>
      </c>
      <c r="G233" s="146">
        <f>+ANEXO5!D$371</f>
        <v>2057370</v>
      </c>
    </row>
    <row r="234" spans="1:7" ht="12.75">
      <c r="A234" s="143">
        <v>4</v>
      </c>
      <c r="B234" s="142">
        <v>1</v>
      </c>
      <c r="C234" s="142">
        <v>1</v>
      </c>
      <c r="D234" s="142">
        <v>2</v>
      </c>
      <c r="E234" s="144"/>
      <c r="F234" s="145" t="s">
        <v>226</v>
      </c>
      <c r="G234" s="146">
        <f>+ANEXO5!D$390</f>
        <v>89160</v>
      </c>
    </row>
    <row r="235" spans="1:7" ht="12.75">
      <c r="A235" s="143">
        <v>4</v>
      </c>
      <c r="B235" s="142">
        <v>1</v>
      </c>
      <c r="C235" s="142">
        <v>2</v>
      </c>
      <c r="D235" s="142"/>
      <c r="E235" s="144"/>
      <c r="F235" s="145" t="s">
        <v>189</v>
      </c>
      <c r="G235" s="146">
        <f>+ANEXO5!D$419</f>
        <v>112000</v>
      </c>
    </row>
    <row r="236" spans="1:7" ht="12.75">
      <c r="A236" s="143">
        <v>4</v>
      </c>
      <c r="B236" s="142">
        <v>1</v>
      </c>
      <c r="C236" s="142">
        <v>3</v>
      </c>
      <c r="D236" s="142"/>
      <c r="E236" s="144"/>
      <c r="F236" s="145" t="s">
        <v>190</v>
      </c>
      <c r="G236" s="146">
        <f>+ANEXO5!D$446</f>
        <v>0</v>
      </c>
    </row>
    <row r="237" spans="1:7" ht="12.75">
      <c r="A237" s="143">
        <v>4</v>
      </c>
      <c r="B237" s="142">
        <v>2</v>
      </c>
      <c r="C237" s="142"/>
      <c r="D237" s="142"/>
      <c r="E237" s="144"/>
      <c r="F237" s="145" t="s">
        <v>227</v>
      </c>
      <c r="G237" s="146">
        <f>+G238</f>
        <v>0</v>
      </c>
    </row>
    <row r="238" spans="1:7" ht="12.75">
      <c r="A238" s="143">
        <v>4</v>
      </c>
      <c r="B238" s="142">
        <v>2</v>
      </c>
      <c r="C238" s="142">
        <v>1</v>
      </c>
      <c r="D238" s="142"/>
      <c r="E238" s="144"/>
      <c r="F238" s="145" t="s">
        <v>228</v>
      </c>
      <c r="G238" s="148"/>
    </row>
    <row r="239" spans="1:7" ht="12.75">
      <c r="A239" s="143">
        <v>4</v>
      </c>
      <c r="B239" s="142">
        <v>3</v>
      </c>
      <c r="C239" s="142"/>
      <c r="D239" s="142"/>
      <c r="E239" s="144"/>
      <c r="F239" s="145" t="s">
        <v>229</v>
      </c>
      <c r="G239" s="146">
        <f>+G240</f>
        <v>0</v>
      </c>
    </row>
    <row r="240" spans="1:7" ht="12.75">
      <c r="A240" s="143">
        <v>4</v>
      </c>
      <c r="B240" s="142">
        <v>3</v>
      </c>
      <c r="C240" s="142">
        <v>1</v>
      </c>
      <c r="D240" s="142"/>
      <c r="E240" s="144"/>
      <c r="F240" s="145" t="s">
        <v>192</v>
      </c>
      <c r="G240" s="148"/>
    </row>
    <row r="241" spans="1:7" ht="12.75">
      <c r="A241" s="140">
        <v>5</v>
      </c>
      <c r="B241" s="142"/>
      <c r="C241" s="142"/>
      <c r="D241" s="142"/>
      <c r="E241" s="144"/>
      <c r="F241" s="145" t="s">
        <v>136</v>
      </c>
      <c r="G241" s="146">
        <f>+G242+G245+G246</f>
        <v>50000</v>
      </c>
    </row>
    <row r="242" spans="1:7" ht="12.75">
      <c r="A242" s="143">
        <v>5</v>
      </c>
      <c r="B242" s="142">
        <v>1</v>
      </c>
      <c r="C242" s="142"/>
      <c r="D242" s="142"/>
      <c r="E242" s="144"/>
      <c r="F242" s="145" t="s">
        <v>230</v>
      </c>
      <c r="G242" s="146">
        <f>+G243+G244</f>
        <v>50000</v>
      </c>
    </row>
    <row r="243" spans="1:7" ht="12.75">
      <c r="A243" s="143">
        <v>5</v>
      </c>
      <c r="B243" s="142">
        <v>1</v>
      </c>
      <c r="C243" s="142">
        <v>1</v>
      </c>
      <c r="D243" s="142"/>
      <c r="E243" s="144"/>
      <c r="F243" s="145" t="s">
        <v>193</v>
      </c>
      <c r="G243" s="148">
        <f>+ANEXO5!D$467</f>
        <v>50000</v>
      </c>
    </row>
    <row r="244" spans="1:7" ht="12.75">
      <c r="A244" s="143">
        <v>5</v>
      </c>
      <c r="B244" s="142">
        <v>1</v>
      </c>
      <c r="C244" s="142">
        <v>2</v>
      </c>
      <c r="D244" s="142"/>
      <c r="E244" s="142"/>
      <c r="F244" s="145" t="s">
        <v>194</v>
      </c>
      <c r="G244" s="148"/>
    </row>
    <row r="245" spans="1:7" ht="12.75">
      <c r="A245" s="143">
        <v>5</v>
      </c>
      <c r="B245" s="142">
        <v>2</v>
      </c>
      <c r="C245" s="142"/>
      <c r="D245" s="142"/>
      <c r="E245" s="142"/>
      <c r="F245" s="145" t="s">
        <v>231</v>
      </c>
      <c r="G245" s="146">
        <v>0</v>
      </c>
    </row>
    <row r="246" spans="1:7" ht="12.75">
      <c r="A246" s="143">
        <v>5</v>
      </c>
      <c r="B246" s="142">
        <v>3</v>
      </c>
      <c r="C246" s="142"/>
      <c r="D246" s="142"/>
      <c r="E246" s="142"/>
      <c r="F246" s="145" t="s">
        <v>232</v>
      </c>
      <c r="G246" s="146">
        <f>+G247</f>
        <v>0</v>
      </c>
    </row>
    <row r="247" spans="1:7" ht="12.75">
      <c r="A247" s="143">
        <v>5</v>
      </c>
      <c r="B247" s="142">
        <v>3</v>
      </c>
      <c r="C247" s="142">
        <v>1</v>
      </c>
      <c r="D247" s="142"/>
      <c r="E247" s="142"/>
      <c r="F247" s="145" t="s">
        <v>195</v>
      </c>
      <c r="G247" s="148"/>
    </row>
    <row r="248" spans="1:7" ht="12.75">
      <c r="A248" s="140">
        <v>6</v>
      </c>
      <c r="B248" s="142"/>
      <c r="C248" s="142"/>
      <c r="D248" s="142"/>
      <c r="E248" s="142"/>
      <c r="F248" s="145" t="s">
        <v>141</v>
      </c>
      <c r="G248" s="146">
        <f>+G249</f>
        <v>0</v>
      </c>
    </row>
    <row r="249" spans="1:7" ht="12.75">
      <c r="A249" s="143">
        <v>6</v>
      </c>
      <c r="B249" s="142">
        <v>1</v>
      </c>
      <c r="C249" s="142"/>
      <c r="D249" s="142"/>
      <c r="E249" s="142"/>
      <c r="F249" s="145" t="s">
        <v>233</v>
      </c>
      <c r="G249" s="146">
        <f>+G250</f>
        <v>0</v>
      </c>
    </row>
    <row r="250" spans="1:7" ht="13.5" thickBot="1">
      <c r="A250" s="151">
        <v>6</v>
      </c>
      <c r="B250" s="152">
        <v>1</v>
      </c>
      <c r="C250" s="152">
        <v>1</v>
      </c>
      <c r="D250" s="152"/>
      <c r="E250" s="152"/>
      <c r="F250" s="201" t="s">
        <v>196</v>
      </c>
      <c r="G250" s="155"/>
    </row>
    <row r="251" spans="6:7" ht="13.5" thickBot="1">
      <c r="F251" s="322" t="s">
        <v>234</v>
      </c>
      <c r="G251" s="323">
        <f>+G230+G241+G248</f>
        <v>2308530</v>
      </c>
    </row>
    <row r="252" spans="1:7" ht="12.75">
      <c r="A252" s="43" t="s">
        <v>750</v>
      </c>
      <c r="G252" s="43"/>
    </row>
    <row r="253" spans="1:7" ht="12.75">
      <c r="A253" s="43" t="s">
        <v>940</v>
      </c>
      <c r="G253" s="43"/>
    </row>
    <row r="254" spans="1:7" ht="15">
      <c r="A254" s="511" t="str">
        <f>+A226</f>
        <v>PRESUPUESTO AÑO 2009</v>
      </c>
      <c r="B254" s="512"/>
      <c r="C254" s="512"/>
      <c r="D254" s="512"/>
      <c r="E254" s="512"/>
      <c r="F254" s="512"/>
      <c r="G254" s="512"/>
    </row>
    <row r="255" spans="1:7" ht="15">
      <c r="A255" s="511" t="str">
        <f>+A227</f>
        <v>SERVICIOS PUBLICOS - MANTENIMIENTO Y PRODUCCION</v>
      </c>
      <c r="B255" s="512"/>
      <c r="C255" s="512"/>
      <c r="D255" s="512"/>
      <c r="E255" s="512"/>
      <c r="F255" s="512"/>
      <c r="G255" s="512"/>
    </row>
    <row r="256" spans="1:7" ht="13.5" thickBot="1">
      <c r="A256" s="28" t="s">
        <v>877</v>
      </c>
      <c r="G256" s="14" t="s">
        <v>876</v>
      </c>
    </row>
    <row r="257" spans="1:7" ht="13.5" thickBot="1">
      <c r="A257" s="507" t="s">
        <v>167</v>
      </c>
      <c r="B257" s="508"/>
      <c r="C257" s="508"/>
      <c r="D257" s="508"/>
      <c r="E257" s="508"/>
      <c r="F257" s="320" t="s">
        <v>201</v>
      </c>
      <c r="G257" s="509" t="s">
        <v>202</v>
      </c>
    </row>
    <row r="258" spans="1:7" ht="13.5" thickBot="1">
      <c r="A258" s="312" t="s">
        <v>203</v>
      </c>
      <c r="B258" s="312" t="s">
        <v>204</v>
      </c>
      <c r="C258" s="312" t="s">
        <v>205</v>
      </c>
      <c r="D258" s="312" t="s">
        <v>171</v>
      </c>
      <c r="E258" s="315" t="s">
        <v>206</v>
      </c>
      <c r="F258" s="321" t="s">
        <v>207</v>
      </c>
      <c r="G258" s="510"/>
    </row>
    <row r="259" spans="1:7" ht="12.75">
      <c r="A259" s="138">
        <v>4</v>
      </c>
      <c r="B259" s="139"/>
      <c r="C259" s="139"/>
      <c r="D259" s="139"/>
      <c r="E259" s="156"/>
      <c r="F259" s="157" t="s">
        <v>127</v>
      </c>
      <c r="G259" s="159">
        <f>+G260+G266+G268</f>
        <v>1213600</v>
      </c>
    </row>
    <row r="260" spans="1:7" ht="12.75">
      <c r="A260" s="143">
        <v>4</v>
      </c>
      <c r="B260" s="142">
        <v>1</v>
      </c>
      <c r="C260" s="142"/>
      <c r="D260" s="142"/>
      <c r="E260" s="144"/>
      <c r="F260" s="145" t="s">
        <v>208</v>
      </c>
      <c r="G260" s="146">
        <f>+G261+G264+G265</f>
        <v>1213600</v>
      </c>
    </row>
    <row r="261" spans="1:7" ht="12.75">
      <c r="A261" s="143">
        <v>4</v>
      </c>
      <c r="B261" s="142">
        <v>1</v>
      </c>
      <c r="C261" s="142">
        <v>1</v>
      </c>
      <c r="D261" s="142"/>
      <c r="E261" s="144"/>
      <c r="F261" s="145" t="s">
        <v>188</v>
      </c>
      <c r="G261" s="146">
        <f>+G262+G263</f>
        <v>1084110</v>
      </c>
    </row>
    <row r="262" spans="1:7" ht="12.75">
      <c r="A262" s="143">
        <v>4</v>
      </c>
      <c r="B262" s="142">
        <v>1</v>
      </c>
      <c r="C262" s="142">
        <v>1</v>
      </c>
      <c r="D262" s="142">
        <v>1</v>
      </c>
      <c r="E262" s="144"/>
      <c r="F262" s="145" t="s">
        <v>209</v>
      </c>
      <c r="G262" s="146">
        <f>+ANEXO5!E371</f>
        <v>569760</v>
      </c>
    </row>
    <row r="263" spans="1:7" ht="12.75">
      <c r="A263" s="143">
        <v>4</v>
      </c>
      <c r="B263" s="142">
        <v>1</v>
      </c>
      <c r="C263" s="142">
        <v>1</v>
      </c>
      <c r="D263" s="142">
        <v>2</v>
      </c>
      <c r="E263" s="144"/>
      <c r="F263" s="145" t="s">
        <v>226</v>
      </c>
      <c r="G263" s="146">
        <f>+ANEXO5!E390</f>
        <v>514350</v>
      </c>
    </row>
    <row r="264" spans="1:7" ht="12.75">
      <c r="A264" s="143">
        <v>4</v>
      </c>
      <c r="B264" s="142">
        <v>1</v>
      </c>
      <c r="C264" s="142">
        <v>2</v>
      </c>
      <c r="D264" s="142"/>
      <c r="E264" s="144"/>
      <c r="F264" s="145" t="s">
        <v>189</v>
      </c>
      <c r="G264" s="146">
        <f>+ANEXO5!E419</f>
        <v>94490</v>
      </c>
    </row>
    <row r="265" spans="1:7" ht="12.75">
      <c r="A265" s="143">
        <v>4</v>
      </c>
      <c r="B265" s="142">
        <v>1</v>
      </c>
      <c r="C265" s="142">
        <v>3</v>
      </c>
      <c r="D265" s="142"/>
      <c r="E265" s="144"/>
      <c r="F265" s="145" t="s">
        <v>190</v>
      </c>
      <c r="G265" s="146">
        <f>+ANEXO5!E446</f>
        <v>35000</v>
      </c>
    </row>
    <row r="266" spans="1:7" ht="12.75">
      <c r="A266" s="143">
        <v>4</v>
      </c>
      <c r="B266" s="142">
        <v>2</v>
      </c>
      <c r="C266" s="142"/>
      <c r="D266" s="142"/>
      <c r="E266" s="144"/>
      <c r="F266" s="145" t="s">
        <v>227</v>
      </c>
      <c r="G266" s="146">
        <f>+G267</f>
        <v>0</v>
      </c>
    </row>
    <row r="267" spans="1:7" ht="12.75">
      <c r="A267" s="143">
        <v>4</v>
      </c>
      <c r="B267" s="142">
        <v>2</v>
      </c>
      <c r="C267" s="142">
        <v>1</v>
      </c>
      <c r="D267" s="142"/>
      <c r="E267" s="144"/>
      <c r="F267" s="145" t="s">
        <v>228</v>
      </c>
      <c r="G267" s="148"/>
    </row>
    <row r="268" spans="1:7" ht="12.75">
      <c r="A268" s="143">
        <v>4</v>
      </c>
      <c r="B268" s="142">
        <v>3</v>
      </c>
      <c r="C268" s="142"/>
      <c r="D268" s="142"/>
      <c r="E268" s="144"/>
      <c r="F268" s="145" t="s">
        <v>229</v>
      </c>
      <c r="G268" s="146">
        <f>+G269</f>
        <v>0</v>
      </c>
    </row>
    <row r="269" spans="1:7" ht="12.75">
      <c r="A269" s="143">
        <v>4</v>
      </c>
      <c r="B269" s="142">
        <v>3</v>
      </c>
      <c r="C269" s="142">
        <v>1</v>
      </c>
      <c r="D269" s="142"/>
      <c r="E269" s="144"/>
      <c r="F269" s="145" t="s">
        <v>192</v>
      </c>
      <c r="G269" s="148"/>
    </row>
    <row r="270" spans="1:7" ht="12.75">
      <c r="A270" s="140">
        <v>5</v>
      </c>
      <c r="B270" s="142"/>
      <c r="C270" s="142"/>
      <c r="D270" s="142"/>
      <c r="E270" s="144"/>
      <c r="F270" s="145" t="s">
        <v>136</v>
      </c>
      <c r="G270" s="146">
        <f>+G271+G274+G275</f>
        <v>12650</v>
      </c>
    </row>
    <row r="271" spans="1:7" ht="12.75">
      <c r="A271" s="143">
        <v>5</v>
      </c>
      <c r="B271" s="142">
        <v>1</v>
      </c>
      <c r="C271" s="142"/>
      <c r="D271" s="142"/>
      <c r="E271" s="144"/>
      <c r="F271" s="145" t="s">
        <v>230</v>
      </c>
      <c r="G271" s="146">
        <f>+G272+G273</f>
        <v>12650</v>
      </c>
    </row>
    <row r="272" spans="1:7" ht="12.75">
      <c r="A272" s="143">
        <v>5</v>
      </c>
      <c r="B272" s="142">
        <v>1</v>
      </c>
      <c r="C272" s="142">
        <v>1</v>
      </c>
      <c r="D272" s="142"/>
      <c r="E272" s="144"/>
      <c r="F272" s="145" t="s">
        <v>193</v>
      </c>
      <c r="G272" s="148">
        <f>+ANEXO5!E467</f>
        <v>12650</v>
      </c>
    </row>
    <row r="273" spans="1:7" ht="12.75">
      <c r="A273" s="143">
        <v>5</v>
      </c>
      <c r="B273" s="142">
        <v>1</v>
      </c>
      <c r="C273" s="142">
        <v>2</v>
      </c>
      <c r="D273" s="142"/>
      <c r="E273" s="142"/>
      <c r="F273" s="145" t="s">
        <v>194</v>
      </c>
      <c r="G273" s="148"/>
    </row>
    <row r="274" spans="1:7" ht="12.75">
      <c r="A274" s="143">
        <v>5</v>
      </c>
      <c r="B274" s="142">
        <v>2</v>
      </c>
      <c r="C274" s="142"/>
      <c r="D274" s="142"/>
      <c r="E274" s="142"/>
      <c r="F274" s="145" t="s">
        <v>231</v>
      </c>
      <c r="G274" s="146">
        <v>0</v>
      </c>
    </row>
    <row r="275" spans="1:7" ht="12.75">
      <c r="A275" s="143">
        <v>5</v>
      </c>
      <c r="B275" s="142">
        <v>3</v>
      </c>
      <c r="C275" s="142"/>
      <c r="D275" s="142"/>
      <c r="E275" s="142"/>
      <c r="F275" s="145" t="s">
        <v>232</v>
      </c>
      <c r="G275" s="146">
        <f>+G276</f>
        <v>0</v>
      </c>
    </row>
    <row r="276" spans="1:7" ht="12.75">
      <c r="A276" s="143">
        <v>5</v>
      </c>
      <c r="B276" s="142">
        <v>3</v>
      </c>
      <c r="C276" s="142">
        <v>1</v>
      </c>
      <c r="D276" s="142"/>
      <c r="E276" s="142"/>
      <c r="F276" s="145" t="s">
        <v>195</v>
      </c>
      <c r="G276" s="148"/>
    </row>
    <row r="277" spans="1:7" ht="12.75">
      <c r="A277" s="140">
        <v>6</v>
      </c>
      <c r="B277" s="142"/>
      <c r="C277" s="142"/>
      <c r="D277" s="142"/>
      <c r="E277" s="142"/>
      <c r="F277" s="145" t="s">
        <v>141</v>
      </c>
      <c r="G277" s="146">
        <f>+G278</f>
        <v>0</v>
      </c>
    </row>
    <row r="278" spans="1:7" ht="12.75">
      <c r="A278" s="143">
        <v>6</v>
      </c>
      <c r="B278" s="142">
        <v>1</v>
      </c>
      <c r="C278" s="142"/>
      <c r="D278" s="142"/>
      <c r="E278" s="142"/>
      <c r="F278" s="145" t="s">
        <v>233</v>
      </c>
      <c r="G278" s="146">
        <f>+G279</f>
        <v>0</v>
      </c>
    </row>
    <row r="279" spans="1:7" ht="13.5" thickBot="1">
      <c r="A279" s="151">
        <v>6</v>
      </c>
      <c r="B279" s="152">
        <v>1</v>
      </c>
      <c r="C279" s="152">
        <v>1</v>
      </c>
      <c r="D279" s="152"/>
      <c r="E279" s="152"/>
      <c r="F279" s="201" t="s">
        <v>196</v>
      </c>
      <c r="G279" s="155"/>
    </row>
    <row r="280" spans="6:7" ht="13.5" thickBot="1">
      <c r="F280" s="322" t="s">
        <v>234</v>
      </c>
      <c r="G280" s="323">
        <f>+G259+G270+G277</f>
        <v>1226250</v>
      </c>
    </row>
    <row r="281" ht="12.75">
      <c r="G281" s="43"/>
    </row>
    <row r="282" spans="1:7" ht="12.75">
      <c r="A282" s="79" t="str">
        <f>+A225</f>
        <v>Ordenanza N° 5677/08</v>
      </c>
      <c r="B282" s="81"/>
      <c r="C282" s="81"/>
      <c r="D282" s="81"/>
      <c r="E282" s="81"/>
      <c r="F282" s="81"/>
      <c r="G282" s="83"/>
    </row>
    <row r="283" spans="1:7" ht="15">
      <c r="A283" s="511" t="str">
        <f>+A226</f>
        <v>PRESUPUESTO AÑO 2009</v>
      </c>
      <c r="B283" s="512"/>
      <c r="C283" s="512"/>
      <c r="D283" s="512"/>
      <c r="E283" s="512"/>
      <c r="F283" s="512"/>
      <c r="G283" s="512"/>
    </row>
    <row r="284" spans="1:7" ht="13.5" thickBot="1">
      <c r="A284" s="28" t="s">
        <v>283</v>
      </c>
      <c r="G284" s="14">
        <v>445</v>
      </c>
    </row>
    <row r="285" spans="1:7" ht="13.5" thickBot="1">
      <c r="A285" s="507" t="s">
        <v>167</v>
      </c>
      <c r="B285" s="508"/>
      <c r="C285" s="508"/>
      <c r="D285" s="508"/>
      <c r="E285" s="508"/>
      <c r="F285" s="320" t="s">
        <v>201</v>
      </c>
      <c r="G285" s="509" t="s">
        <v>202</v>
      </c>
    </row>
    <row r="286" spans="1:7" ht="13.5" thickBot="1">
      <c r="A286" s="312" t="s">
        <v>203</v>
      </c>
      <c r="B286" s="312" t="s">
        <v>204</v>
      </c>
      <c r="C286" s="312" t="s">
        <v>205</v>
      </c>
      <c r="D286" s="312" t="s">
        <v>171</v>
      </c>
      <c r="E286" s="315" t="s">
        <v>206</v>
      </c>
      <c r="F286" s="321" t="s">
        <v>207</v>
      </c>
      <c r="G286" s="510"/>
    </row>
    <row r="287" spans="1:7" ht="12.75">
      <c r="A287" s="138">
        <v>4</v>
      </c>
      <c r="B287" s="139"/>
      <c r="C287" s="139"/>
      <c r="D287" s="139"/>
      <c r="E287" s="156"/>
      <c r="F287" s="157" t="s">
        <v>127</v>
      </c>
      <c r="G287" s="159">
        <f>+G288+G294+G296</f>
        <v>6303140</v>
      </c>
    </row>
    <row r="288" spans="1:7" ht="12.75">
      <c r="A288" s="143">
        <v>4</v>
      </c>
      <c r="B288" s="142">
        <v>1</v>
      </c>
      <c r="C288" s="142"/>
      <c r="D288" s="142"/>
      <c r="E288" s="144"/>
      <c r="F288" s="145" t="s">
        <v>208</v>
      </c>
      <c r="G288" s="146">
        <f>+G289+G292+G293</f>
        <v>6303140</v>
      </c>
    </row>
    <row r="289" spans="1:7" ht="12.75">
      <c r="A289" s="143">
        <v>4</v>
      </c>
      <c r="B289" s="142">
        <v>1</v>
      </c>
      <c r="C289" s="142">
        <v>1</v>
      </c>
      <c r="D289" s="142"/>
      <c r="E289" s="144"/>
      <c r="F289" s="145" t="s">
        <v>188</v>
      </c>
      <c r="G289" s="146">
        <f>+G290+G291</f>
        <v>4085790</v>
      </c>
    </row>
    <row r="290" spans="1:7" ht="12.75">
      <c r="A290" s="143">
        <v>4</v>
      </c>
      <c r="B290" s="142">
        <v>1</v>
      </c>
      <c r="C290" s="142">
        <v>1</v>
      </c>
      <c r="D290" s="142">
        <v>1</v>
      </c>
      <c r="E290" s="144"/>
      <c r="F290" s="145" t="s">
        <v>209</v>
      </c>
      <c r="G290" s="146">
        <f>+ANEXO5!F$371</f>
        <v>2970130</v>
      </c>
    </row>
    <row r="291" spans="1:7" ht="12.75">
      <c r="A291" s="143">
        <v>4</v>
      </c>
      <c r="B291" s="142">
        <v>1</v>
      </c>
      <c r="C291" s="142">
        <v>1</v>
      </c>
      <c r="D291" s="142">
        <v>2</v>
      </c>
      <c r="E291" s="144"/>
      <c r="F291" s="145" t="s">
        <v>226</v>
      </c>
      <c r="G291" s="146">
        <f>+ANEXO5!F$390</f>
        <v>1115660</v>
      </c>
    </row>
    <row r="292" spans="1:7" ht="12.75">
      <c r="A292" s="143">
        <v>4</v>
      </c>
      <c r="B292" s="142">
        <v>1</v>
      </c>
      <c r="C292" s="142">
        <v>2</v>
      </c>
      <c r="D292" s="142"/>
      <c r="E292" s="144"/>
      <c r="F292" s="145" t="s">
        <v>189</v>
      </c>
      <c r="G292" s="146">
        <f>+ANEXO5!F$419</f>
        <v>59200</v>
      </c>
    </row>
    <row r="293" spans="1:7" ht="12.75">
      <c r="A293" s="143">
        <v>4</v>
      </c>
      <c r="B293" s="142">
        <v>1</v>
      </c>
      <c r="C293" s="142">
        <v>3</v>
      </c>
      <c r="D293" s="142"/>
      <c r="E293" s="144"/>
      <c r="F293" s="145" t="s">
        <v>190</v>
      </c>
      <c r="G293" s="146">
        <f>+ANEXO5!F$446</f>
        <v>2158150</v>
      </c>
    </row>
    <row r="294" spans="1:7" ht="12.75">
      <c r="A294" s="143">
        <v>4</v>
      </c>
      <c r="B294" s="142">
        <v>2</v>
      </c>
      <c r="C294" s="142"/>
      <c r="D294" s="142"/>
      <c r="E294" s="144"/>
      <c r="F294" s="145" t="s">
        <v>227</v>
      </c>
      <c r="G294" s="146">
        <f>+G295</f>
        <v>0</v>
      </c>
    </row>
    <row r="295" spans="1:7" ht="12.75">
      <c r="A295" s="143">
        <v>4</v>
      </c>
      <c r="B295" s="142">
        <v>2</v>
      </c>
      <c r="C295" s="142">
        <v>1</v>
      </c>
      <c r="D295" s="142"/>
      <c r="E295" s="144"/>
      <c r="F295" s="145" t="s">
        <v>228</v>
      </c>
      <c r="G295" s="148"/>
    </row>
    <row r="296" spans="1:7" ht="12.75">
      <c r="A296" s="143">
        <v>4</v>
      </c>
      <c r="B296" s="142">
        <v>3</v>
      </c>
      <c r="C296" s="142"/>
      <c r="D296" s="142"/>
      <c r="E296" s="144"/>
      <c r="F296" s="145" t="s">
        <v>229</v>
      </c>
      <c r="G296" s="146">
        <f>+G297</f>
        <v>0</v>
      </c>
    </row>
    <row r="297" spans="1:7" ht="12.75">
      <c r="A297" s="143">
        <v>4</v>
      </c>
      <c r="B297" s="142">
        <v>3</v>
      </c>
      <c r="C297" s="142">
        <v>1</v>
      </c>
      <c r="D297" s="142"/>
      <c r="E297" s="144"/>
      <c r="F297" s="145" t="s">
        <v>192</v>
      </c>
      <c r="G297" s="148"/>
    </row>
    <row r="298" spans="1:7" ht="12.75">
      <c r="A298" s="140">
        <v>5</v>
      </c>
      <c r="B298" s="142"/>
      <c r="C298" s="142"/>
      <c r="D298" s="142"/>
      <c r="E298" s="144"/>
      <c r="F298" s="145" t="s">
        <v>136</v>
      </c>
      <c r="G298" s="146">
        <f>+G299+G302+G303</f>
        <v>58970</v>
      </c>
    </row>
    <row r="299" spans="1:7" ht="12.75">
      <c r="A299" s="143">
        <v>5</v>
      </c>
      <c r="B299" s="142">
        <v>1</v>
      </c>
      <c r="C299" s="142"/>
      <c r="D299" s="142"/>
      <c r="E299" s="144"/>
      <c r="F299" s="145" t="s">
        <v>230</v>
      </c>
      <c r="G299" s="146">
        <f>+G300+G301</f>
        <v>58970</v>
      </c>
    </row>
    <row r="300" spans="1:7" ht="12.75">
      <c r="A300" s="143">
        <v>5</v>
      </c>
      <c r="B300" s="142">
        <v>1</v>
      </c>
      <c r="C300" s="142">
        <v>1</v>
      </c>
      <c r="D300" s="142"/>
      <c r="E300" s="144"/>
      <c r="F300" s="145" t="s">
        <v>193</v>
      </c>
      <c r="G300" s="148">
        <f>+ANEXO5!F$467</f>
        <v>58970</v>
      </c>
    </row>
    <row r="301" spans="1:7" ht="12.75">
      <c r="A301" s="143">
        <v>5</v>
      </c>
      <c r="B301" s="142">
        <v>1</v>
      </c>
      <c r="C301" s="142">
        <v>2</v>
      </c>
      <c r="D301" s="142"/>
      <c r="E301" s="142"/>
      <c r="F301" s="145" t="s">
        <v>194</v>
      </c>
      <c r="G301" s="148"/>
    </row>
    <row r="302" spans="1:7" ht="12.75">
      <c r="A302" s="143">
        <v>5</v>
      </c>
      <c r="B302" s="142">
        <v>2</v>
      </c>
      <c r="C302" s="142"/>
      <c r="D302" s="142"/>
      <c r="E302" s="142"/>
      <c r="F302" s="145" t="s">
        <v>231</v>
      </c>
      <c r="G302" s="146">
        <v>0</v>
      </c>
    </row>
    <row r="303" spans="1:7" ht="12.75">
      <c r="A303" s="143">
        <v>5</v>
      </c>
      <c r="B303" s="142">
        <v>3</v>
      </c>
      <c r="C303" s="142"/>
      <c r="D303" s="142"/>
      <c r="E303" s="142"/>
      <c r="F303" s="145" t="s">
        <v>232</v>
      </c>
      <c r="G303" s="146">
        <f>+G304</f>
        <v>0</v>
      </c>
    </row>
    <row r="304" spans="1:7" ht="12.75">
      <c r="A304" s="143">
        <v>5</v>
      </c>
      <c r="B304" s="142">
        <v>3</v>
      </c>
      <c r="C304" s="142">
        <v>1</v>
      </c>
      <c r="D304" s="142"/>
      <c r="E304" s="142"/>
      <c r="F304" s="145" t="s">
        <v>195</v>
      </c>
      <c r="G304" s="148"/>
    </row>
    <row r="305" spans="1:7" ht="12.75">
      <c r="A305" s="140">
        <v>6</v>
      </c>
      <c r="B305" s="142"/>
      <c r="C305" s="142"/>
      <c r="D305" s="142"/>
      <c r="E305" s="142"/>
      <c r="F305" s="145" t="s">
        <v>141</v>
      </c>
      <c r="G305" s="146">
        <f>+G306</f>
        <v>0</v>
      </c>
    </row>
    <row r="306" spans="1:7" ht="12.75">
      <c r="A306" s="143">
        <v>6</v>
      </c>
      <c r="B306" s="142">
        <v>1</v>
      </c>
      <c r="C306" s="142"/>
      <c r="D306" s="142"/>
      <c r="E306" s="142"/>
      <c r="F306" s="145" t="s">
        <v>233</v>
      </c>
      <c r="G306" s="146">
        <f>+G307</f>
        <v>0</v>
      </c>
    </row>
    <row r="307" spans="1:7" ht="13.5" thickBot="1">
      <c r="A307" s="151">
        <v>6</v>
      </c>
      <c r="B307" s="152">
        <v>1</v>
      </c>
      <c r="C307" s="152">
        <v>1</v>
      </c>
      <c r="D307" s="152"/>
      <c r="E307" s="152"/>
      <c r="F307" s="201" t="s">
        <v>196</v>
      </c>
      <c r="G307" s="155"/>
    </row>
    <row r="308" spans="6:7" ht="13.5" thickBot="1">
      <c r="F308" s="322" t="s">
        <v>234</v>
      </c>
      <c r="G308" s="323">
        <f>+G287+G298+G305</f>
        <v>6362110</v>
      </c>
    </row>
    <row r="310" spans="1:7" ht="12.75">
      <c r="A310" s="78" t="str">
        <f>+A423</f>
        <v>Ordenanza N° 5677/08</v>
      </c>
      <c r="B310" s="81"/>
      <c r="C310" s="81"/>
      <c r="D310" s="81"/>
      <c r="E310" s="81"/>
      <c r="F310" s="81"/>
      <c r="G310" s="81"/>
    </row>
    <row r="311" spans="1:7" ht="15">
      <c r="A311" s="511" t="str">
        <f>+A452</f>
        <v>PRESUPUESTO AÑO 2009</v>
      </c>
      <c r="B311" s="512"/>
      <c r="C311" s="512"/>
      <c r="D311" s="512"/>
      <c r="E311" s="512"/>
      <c r="F311" s="512"/>
      <c r="G311" s="512"/>
    </row>
    <row r="312" spans="1:7" ht="13.5" thickBot="1">
      <c r="A312" s="28" t="s">
        <v>145</v>
      </c>
      <c r="G312" s="14" t="s">
        <v>144</v>
      </c>
    </row>
    <row r="313" spans="1:7" ht="13.5" thickBot="1">
      <c r="A313" s="507" t="s">
        <v>167</v>
      </c>
      <c r="B313" s="508"/>
      <c r="C313" s="508"/>
      <c r="D313" s="508"/>
      <c r="E313" s="508"/>
      <c r="F313" s="320" t="s">
        <v>201</v>
      </c>
      <c r="G313" s="509" t="s">
        <v>202</v>
      </c>
    </row>
    <row r="314" spans="1:7" ht="13.5" thickBot="1">
      <c r="A314" s="312" t="s">
        <v>203</v>
      </c>
      <c r="B314" s="312" t="s">
        <v>204</v>
      </c>
      <c r="C314" s="312" t="s">
        <v>205</v>
      </c>
      <c r="D314" s="312" t="s">
        <v>171</v>
      </c>
      <c r="E314" s="315" t="s">
        <v>206</v>
      </c>
      <c r="F314" s="321" t="s">
        <v>207</v>
      </c>
      <c r="G314" s="510"/>
    </row>
    <row r="315" spans="1:7" ht="12.75">
      <c r="A315" s="138">
        <v>4</v>
      </c>
      <c r="B315" s="139"/>
      <c r="C315" s="139"/>
      <c r="D315" s="139"/>
      <c r="E315" s="156"/>
      <c r="F315" s="157" t="s">
        <v>127</v>
      </c>
      <c r="G315" s="159">
        <f>+G316+G322+G324</f>
        <v>2368040</v>
      </c>
    </row>
    <row r="316" spans="1:7" ht="12.75">
      <c r="A316" s="143">
        <v>4</v>
      </c>
      <c r="B316" s="142">
        <v>1</v>
      </c>
      <c r="C316" s="142"/>
      <c r="D316" s="142"/>
      <c r="E316" s="144"/>
      <c r="F316" s="145" t="s">
        <v>208</v>
      </c>
      <c r="G316" s="146">
        <f>+G317+G320+G321</f>
        <v>2368040</v>
      </c>
    </row>
    <row r="317" spans="1:7" ht="12.75">
      <c r="A317" s="143">
        <v>4</v>
      </c>
      <c r="B317" s="142">
        <v>1</v>
      </c>
      <c r="C317" s="142">
        <v>1</v>
      </c>
      <c r="D317" s="142"/>
      <c r="E317" s="144"/>
      <c r="F317" s="145" t="s">
        <v>188</v>
      </c>
      <c r="G317" s="146">
        <f>+G318+G319</f>
        <v>1408040</v>
      </c>
    </row>
    <row r="318" spans="1:7" ht="12.75">
      <c r="A318" s="143">
        <v>4</v>
      </c>
      <c r="B318" s="142">
        <v>1</v>
      </c>
      <c r="C318" s="142">
        <v>1</v>
      </c>
      <c r="D318" s="142">
        <v>1</v>
      </c>
      <c r="E318" s="144"/>
      <c r="F318" s="145" t="s">
        <v>209</v>
      </c>
      <c r="G318" s="146">
        <f>+ANEXO5!G371</f>
        <v>1408040</v>
      </c>
    </row>
    <row r="319" spans="1:7" ht="12.75">
      <c r="A319" s="143">
        <v>4</v>
      </c>
      <c r="B319" s="142">
        <v>1</v>
      </c>
      <c r="C319" s="142">
        <v>1</v>
      </c>
      <c r="D319" s="142">
        <v>2</v>
      </c>
      <c r="E319" s="144"/>
      <c r="F319" s="145" t="s">
        <v>226</v>
      </c>
      <c r="G319" s="146">
        <f>+ANEXO5!G390</f>
        <v>0</v>
      </c>
    </row>
    <row r="320" spans="1:7" ht="12.75">
      <c r="A320" s="143">
        <v>4</v>
      </c>
      <c r="B320" s="142">
        <v>1</v>
      </c>
      <c r="C320" s="142">
        <v>2</v>
      </c>
      <c r="D320" s="142"/>
      <c r="E320" s="144"/>
      <c r="F320" s="145" t="s">
        <v>189</v>
      </c>
      <c r="G320" s="146">
        <f>+ANEXO5!G419</f>
        <v>760000</v>
      </c>
    </row>
    <row r="321" spans="1:8" ht="12.75">
      <c r="A321" s="143">
        <v>4</v>
      </c>
      <c r="B321" s="142">
        <v>1</v>
      </c>
      <c r="C321" s="142">
        <v>3</v>
      </c>
      <c r="D321" s="142"/>
      <c r="E321" s="144"/>
      <c r="F321" s="145" t="s">
        <v>190</v>
      </c>
      <c r="G321" s="146">
        <f>+ANEXO5!G446</f>
        <v>200000</v>
      </c>
      <c r="H321" s="1"/>
    </row>
    <row r="322" spans="1:7" ht="12.75">
      <c r="A322" s="143">
        <v>4</v>
      </c>
      <c r="B322" s="142">
        <v>2</v>
      </c>
      <c r="C322" s="142"/>
      <c r="D322" s="142"/>
      <c r="E322" s="144"/>
      <c r="F322" s="145" t="s">
        <v>227</v>
      </c>
      <c r="G322" s="146">
        <f>+G323</f>
        <v>0</v>
      </c>
    </row>
    <row r="323" spans="1:7" ht="12.75">
      <c r="A323" s="143">
        <v>4</v>
      </c>
      <c r="B323" s="142">
        <v>2</v>
      </c>
      <c r="C323" s="142">
        <v>1</v>
      </c>
      <c r="D323" s="142"/>
      <c r="E323" s="144"/>
      <c r="F323" s="145" t="s">
        <v>228</v>
      </c>
      <c r="G323" s="148"/>
    </row>
    <row r="324" spans="1:7" ht="12.75">
      <c r="A324" s="143">
        <v>4</v>
      </c>
      <c r="B324" s="142">
        <v>3</v>
      </c>
      <c r="C324" s="142"/>
      <c r="D324" s="142"/>
      <c r="E324" s="144"/>
      <c r="F324" s="145" t="s">
        <v>229</v>
      </c>
      <c r="G324" s="146">
        <f>+G325</f>
        <v>0</v>
      </c>
    </row>
    <row r="325" spans="1:7" ht="12.75">
      <c r="A325" s="143">
        <v>4</v>
      </c>
      <c r="B325" s="142">
        <v>3</v>
      </c>
      <c r="C325" s="142">
        <v>1</v>
      </c>
      <c r="D325" s="142"/>
      <c r="E325" s="144"/>
      <c r="F325" s="145" t="s">
        <v>192</v>
      </c>
      <c r="G325" s="148"/>
    </row>
    <row r="326" spans="1:7" ht="12.75">
      <c r="A326" s="140">
        <v>5</v>
      </c>
      <c r="B326" s="142"/>
      <c r="C326" s="142"/>
      <c r="D326" s="142"/>
      <c r="E326" s="144"/>
      <c r="F326" s="145" t="s">
        <v>136</v>
      </c>
      <c r="G326" s="146">
        <f>+G327+G330+G331</f>
        <v>30350</v>
      </c>
    </row>
    <row r="327" spans="1:7" ht="12.75">
      <c r="A327" s="143">
        <v>5</v>
      </c>
      <c r="B327" s="142">
        <v>1</v>
      </c>
      <c r="C327" s="142"/>
      <c r="D327" s="142"/>
      <c r="E327" s="144"/>
      <c r="F327" s="145" t="s">
        <v>230</v>
      </c>
      <c r="G327" s="146">
        <f>+G328+G329</f>
        <v>30350</v>
      </c>
    </row>
    <row r="328" spans="1:7" ht="12.75">
      <c r="A328" s="143">
        <v>5</v>
      </c>
      <c r="B328" s="142">
        <v>1</v>
      </c>
      <c r="C328" s="142">
        <v>1</v>
      </c>
      <c r="D328" s="142"/>
      <c r="E328" s="144"/>
      <c r="F328" s="145" t="s">
        <v>193</v>
      </c>
      <c r="G328" s="148">
        <f>+ANEXO5!G467</f>
        <v>30350</v>
      </c>
    </row>
    <row r="329" spans="1:7" ht="12.75">
      <c r="A329" s="143">
        <v>5</v>
      </c>
      <c r="B329" s="142">
        <v>1</v>
      </c>
      <c r="C329" s="142">
        <v>2</v>
      </c>
      <c r="D329" s="142"/>
      <c r="E329" s="142"/>
      <c r="F329" s="145" t="s">
        <v>194</v>
      </c>
      <c r="G329" s="148"/>
    </row>
    <row r="330" spans="1:7" ht="12.75">
      <c r="A330" s="143">
        <v>5</v>
      </c>
      <c r="B330" s="142">
        <v>2</v>
      </c>
      <c r="C330" s="142"/>
      <c r="D330" s="142"/>
      <c r="E330" s="142"/>
      <c r="F330" s="145" t="s">
        <v>231</v>
      </c>
      <c r="G330" s="146">
        <v>0</v>
      </c>
    </row>
    <row r="331" spans="1:7" ht="12.75">
      <c r="A331" s="143">
        <v>5</v>
      </c>
      <c r="B331" s="142">
        <v>3</v>
      </c>
      <c r="C331" s="142"/>
      <c r="D331" s="142"/>
      <c r="E331" s="142"/>
      <c r="F331" s="145" t="s">
        <v>232</v>
      </c>
      <c r="G331" s="146">
        <f>+G332</f>
        <v>0</v>
      </c>
    </row>
    <row r="332" spans="1:7" ht="12.75">
      <c r="A332" s="143">
        <v>5</v>
      </c>
      <c r="B332" s="142">
        <v>3</v>
      </c>
      <c r="C332" s="142">
        <v>1</v>
      </c>
      <c r="D332" s="142"/>
      <c r="E332" s="142"/>
      <c r="F332" s="145" t="s">
        <v>195</v>
      </c>
      <c r="G332" s="148"/>
    </row>
    <row r="333" spans="1:7" ht="12.75">
      <c r="A333" s="140">
        <v>6</v>
      </c>
      <c r="B333" s="142"/>
      <c r="C333" s="142"/>
      <c r="D333" s="142"/>
      <c r="E333" s="142"/>
      <c r="F333" s="145" t="s">
        <v>141</v>
      </c>
      <c r="G333" s="146">
        <f>+G334</f>
        <v>0</v>
      </c>
    </row>
    <row r="334" spans="1:7" ht="12.75">
      <c r="A334" s="143">
        <v>6</v>
      </c>
      <c r="B334" s="142">
        <v>1</v>
      </c>
      <c r="C334" s="142"/>
      <c r="D334" s="142"/>
      <c r="E334" s="142"/>
      <c r="F334" s="145" t="s">
        <v>233</v>
      </c>
      <c r="G334" s="146">
        <f>+G335</f>
        <v>0</v>
      </c>
    </row>
    <row r="335" spans="1:7" ht="13.5" thickBot="1">
      <c r="A335" s="151">
        <v>6</v>
      </c>
      <c r="B335" s="152">
        <v>1</v>
      </c>
      <c r="C335" s="152">
        <v>1</v>
      </c>
      <c r="D335" s="152"/>
      <c r="E335" s="152"/>
      <c r="F335" s="201" t="s">
        <v>196</v>
      </c>
      <c r="G335" s="155"/>
    </row>
    <row r="336" spans="6:7" ht="13.5" thickBot="1">
      <c r="F336" s="322" t="s">
        <v>234</v>
      </c>
      <c r="G336" s="323">
        <f>+G315+G326+G333</f>
        <v>2398390</v>
      </c>
    </row>
    <row r="338" spans="1:7" ht="12.75">
      <c r="A338" s="78" t="str">
        <f>+A282</f>
        <v>Ordenanza N° 5677/08</v>
      </c>
      <c r="B338" s="81"/>
      <c r="C338" s="81"/>
      <c r="D338" s="81"/>
      <c r="E338" s="81"/>
      <c r="F338" s="81"/>
      <c r="G338" s="83"/>
    </row>
    <row r="339" spans="1:7" ht="15">
      <c r="A339" s="511" t="str">
        <f>+A283</f>
        <v>PRESUPUESTO AÑO 2009</v>
      </c>
      <c r="B339" s="512"/>
      <c r="C339" s="512"/>
      <c r="D339" s="512"/>
      <c r="E339" s="512"/>
      <c r="F339" s="512"/>
      <c r="G339" s="512"/>
    </row>
    <row r="340" spans="1:7" ht="13.5" thickBot="1">
      <c r="A340" s="28" t="s">
        <v>797</v>
      </c>
      <c r="G340" s="14">
        <v>451</v>
      </c>
    </row>
    <row r="341" spans="1:7" ht="13.5" thickBot="1">
      <c r="A341" s="507" t="s">
        <v>167</v>
      </c>
      <c r="B341" s="508"/>
      <c r="C341" s="508"/>
      <c r="D341" s="508"/>
      <c r="E341" s="508"/>
      <c r="F341" s="320" t="s">
        <v>201</v>
      </c>
      <c r="G341" s="509" t="s">
        <v>202</v>
      </c>
    </row>
    <row r="342" spans="1:7" ht="13.5" thickBot="1">
      <c r="A342" s="312" t="s">
        <v>203</v>
      </c>
      <c r="B342" s="312" t="s">
        <v>204</v>
      </c>
      <c r="C342" s="312" t="s">
        <v>205</v>
      </c>
      <c r="D342" s="312" t="s">
        <v>171</v>
      </c>
      <c r="E342" s="315" t="s">
        <v>206</v>
      </c>
      <c r="F342" s="321" t="s">
        <v>207</v>
      </c>
      <c r="G342" s="510"/>
    </row>
    <row r="343" spans="1:7" ht="12.75">
      <c r="A343" s="138">
        <v>4</v>
      </c>
      <c r="B343" s="139"/>
      <c r="C343" s="139"/>
      <c r="D343" s="139"/>
      <c r="E343" s="156"/>
      <c r="F343" s="157" t="s">
        <v>127</v>
      </c>
      <c r="G343" s="159">
        <f>+G344+G350+G352</f>
        <v>2194950</v>
      </c>
    </row>
    <row r="344" spans="1:7" ht="12.75">
      <c r="A344" s="143">
        <v>4</v>
      </c>
      <c r="B344" s="142">
        <v>1</v>
      </c>
      <c r="C344" s="142"/>
      <c r="D344" s="142"/>
      <c r="E344" s="144"/>
      <c r="F344" s="145" t="s">
        <v>208</v>
      </c>
      <c r="G344" s="146">
        <f>+G345+G348+G349</f>
        <v>2194950</v>
      </c>
    </row>
    <row r="345" spans="1:7" ht="12.75">
      <c r="A345" s="143">
        <v>4</v>
      </c>
      <c r="B345" s="142">
        <v>1</v>
      </c>
      <c r="C345" s="142">
        <v>1</v>
      </c>
      <c r="D345" s="142"/>
      <c r="E345" s="144"/>
      <c r="F345" s="145" t="s">
        <v>188</v>
      </c>
      <c r="G345" s="146">
        <f>+G346+G347</f>
        <v>2138560</v>
      </c>
    </row>
    <row r="346" spans="1:7" ht="12.75">
      <c r="A346" s="143">
        <v>4</v>
      </c>
      <c r="B346" s="142">
        <v>1</v>
      </c>
      <c r="C346" s="142">
        <v>1</v>
      </c>
      <c r="D346" s="142">
        <v>1</v>
      </c>
      <c r="E346" s="144"/>
      <c r="F346" s="145" t="s">
        <v>209</v>
      </c>
      <c r="G346" s="146">
        <f>+ANEXO5!C$491</f>
        <v>2064810</v>
      </c>
    </row>
    <row r="347" spans="1:7" ht="12.75">
      <c r="A347" s="143">
        <v>4</v>
      </c>
      <c r="B347" s="142">
        <v>1</v>
      </c>
      <c r="C347" s="142">
        <v>1</v>
      </c>
      <c r="D347" s="142">
        <v>2</v>
      </c>
      <c r="E347" s="144"/>
      <c r="F347" s="145" t="s">
        <v>226</v>
      </c>
      <c r="G347" s="146">
        <f>+ANEXO5!C$510</f>
        <v>73750</v>
      </c>
    </row>
    <row r="348" spans="1:7" ht="12.75">
      <c r="A348" s="143">
        <v>4</v>
      </c>
      <c r="B348" s="142">
        <v>1</v>
      </c>
      <c r="C348" s="142">
        <v>2</v>
      </c>
      <c r="D348" s="142"/>
      <c r="E348" s="144"/>
      <c r="F348" s="145" t="s">
        <v>189</v>
      </c>
      <c r="G348" s="146">
        <f>+ANEXO5!C$539</f>
        <v>14490</v>
      </c>
    </row>
    <row r="349" spans="1:7" ht="12.75">
      <c r="A349" s="143">
        <v>4</v>
      </c>
      <c r="B349" s="142">
        <v>1</v>
      </c>
      <c r="C349" s="142">
        <v>3</v>
      </c>
      <c r="D349" s="142"/>
      <c r="E349" s="144"/>
      <c r="F349" s="145" t="s">
        <v>190</v>
      </c>
      <c r="G349" s="146">
        <f>+ANEXO5!C$566</f>
        <v>41900</v>
      </c>
    </row>
    <row r="350" spans="1:7" ht="12.75">
      <c r="A350" s="143">
        <v>4</v>
      </c>
      <c r="B350" s="142">
        <v>2</v>
      </c>
      <c r="C350" s="142"/>
      <c r="D350" s="142"/>
      <c r="E350" s="144"/>
      <c r="F350" s="145" t="s">
        <v>227</v>
      </c>
      <c r="G350" s="146">
        <f>+G351</f>
        <v>0</v>
      </c>
    </row>
    <row r="351" spans="1:7" ht="12.75">
      <c r="A351" s="143">
        <v>4</v>
      </c>
      <c r="B351" s="142">
        <v>2</v>
      </c>
      <c r="C351" s="142">
        <v>1</v>
      </c>
      <c r="D351" s="142"/>
      <c r="E351" s="144"/>
      <c r="F351" s="145" t="s">
        <v>228</v>
      </c>
      <c r="G351" s="148"/>
    </row>
    <row r="352" spans="1:7" ht="12.75">
      <c r="A352" s="143">
        <v>4</v>
      </c>
      <c r="B352" s="142">
        <v>3</v>
      </c>
      <c r="C352" s="142"/>
      <c r="D352" s="142"/>
      <c r="E352" s="144"/>
      <c r="F352" s="145" t="s">
        <v>229</v>
      </c>
      <c r="G352" s="146">
        <f>+G353</f>
        <v>0</v>
      </c>
    </row>
    <row r="353" spans="1:7" ht="12.75">
      <c r="A353" s="143">
        <v>4</v>
      </c>
      <c r="B353" s="142">
        <v>3</v>
      </c>
      <c r="C353" s="142">
        <v>1</v>
      </c>
      <c r="D353" s="142"/>
      <c r="E353" s="144"/>
      <c r="F353" s="145" t="s">
        <v>192</v>
      </c>
      <c r="G353" s="148"/>
    </row>
    <row r="354" spans="1:7" ht="12.75">
      <c r="A354" s="140">
        <v>5</v>
      </c>
      <c r="B354" s="142"/>
      <c r="C354" s="142"/>
      <c r="D354" s="142"/>
      <c r="E354" s="144"/>
      <c r="F354" s="145" t="s">
        <v>136</v>
      </c>
      <c r="G354" s="146">
        <f>+G355+G358+G359</f>
        <v>2000</v>
      </c>
    </row>
    <row r="355" spans="1:7" ht="12.75">
      <c r="A355" s="143">
        <v>5</v>
      </c>
      <c r="B355" s="142">
        <v>1</v>
      </c>
      <c r="C355" s="142"/>
      <c r="D355" s="142"/>
      <c r="E355" s="144"/>
      <c r="F355" s="145" t="s">
        <v>230</v>
      </c>
      <c r="G355" s="146">
        <f>+G356+G357</f>
        <v>2000</v>
      </c>
    </row>
    <row r="356" spans="1:7" ht="12.75">
      <c r="A356" s="143">
        <v>5</v>
      </c>
      <c r="B356" s="142">
        <v>1</v>
      </c>
      <c r="C356" s="142">
        <v>1</v>
      </c>
      <c r="D356" s="142"/>
      <c r="E356" s="144"/>
      <c r="F356" s="145" t="s">
        <v>193</v>
      </c>
      <c r="G356" s="148">
        <f>+ANEXO5!C$587</f>
        <v>2000</v>
      </c>
    </row>
    <row r="357" spans="1:7" ht="12.75">
      <c r="A357" s="143">
        <v>5</v>
      </c>
      <c r="B357" s="142">
        <v>1</v>
      </c>
      <c r="C357" s="142">
        <v>2</v>
      </c>
      <c r="D357" s="142"/>
      <c r="E357" s="142"/>
      <c r="F357" s="145" t="s">
        <v>194</v>
      </c>
      <c r="G357" s="148"/>
    </row>
    <row r="358" spans="1:7" ht="12.75">
      <c r="A358" s="143">
        <v>5</v>
      </c>
      <c r="B358" s="142">
        <v>2</v>
      </c>
      <c r="C358" s="142"/>
      <c r="D358" s="142"/>
      <c r="E358" s="142"/>
      <c r="F358" s="145" t="s">
        <v>231</v>
      </c>
      <c r="G358" s="146">
        <v>0</v>
      </c>
    </row>
    <row r="359" spans="1:7" ht="12.75">
      <c r="A359" s="143">
        <v>5</v>
      </c>
      <c r="B359" s="142">
        <v>3</v>
      </c>
      <c r="C359" s="142"/>
      <c r="D359" s="142"/>
      <c r="E359" s="142"/>
      <c r="F359" s="145" t="s">
        <v>232</v>
      </c>
      <c r="G359" s="146">
        <f>+G360</f>
        <v>0</v>
      </c>
    </row>
    <row r="360" spans="1:7" ht="12.75">
      <c r="A360" s="143">
        <v>5</v>
      </c>
      <c r="B360" s="142">
        <v>3</v>
      </c>
      <c r="C360" s="142">
        <v>1</v>
      </c>
      <c r="D360" s="142"/>
      <c r="E360" s="142"/>
      <c r="F360" s="145" t="s">
        <v>195</v>
      </c>
      <c r="G360" s="148"/>
    </row>
    <row r="361" spans="1:7" ht="12.75">
      <c r="A361" s="140">
        <v>6</v>
      </c>
      <c r="B361" s="142"/>
      <c r="C361" s="142"/>
      <c r="D361" s="142"/>
      <c r="E361" s="142"/>
      <c r="F361" s="145" t="s">
        <v>141</v>
      </c>
      <c r="G361" s="146">
        <f>+G362</f>
        <v>0</v>
      </c>
    </row>
    <row r="362" spans="1:7" ht="12.75">
      <c r="A362" s="143">
        <v>6</v>
      </c>
      <c r="B362" s="142">
        <v>1</v>
      </c>
      <c r="C362" s="142"/>
      <c r="D362" s="142"/>
      <c r="E362" s="142"/>
      <c r="F362" s="145" t="s">
        <v>233</v>
      </c>
      <c r="G362" s="146">
        <f>+G363</f>
        <v>0</v>
      </c>
    </row>
    <row r="363" spans="1:7" ht="13.5" thickBot="1">
      <c r="A363" s="151">
        <v>6</v>
      </c>
      <c r="B363" s="152">
        <v>1</v>
      </c>
      <c r="C363" s="152">
        <v>1</v>
      </c>
      <c r="D363" s="152"/>
      <c r="E363" s="152"/>
      <c r="F363" s="201" t="s">
        <v>196</v>
      </c>
      <c r="G363" s="155"/>
    </row>
    <row r="364" spans="6:7" ht="13.5" thickBot="1">
      <c r="F364" s="322" t="s">
        <v>234</v>
      </c>
      <c r="G364" s="323">
        <f>+G343+G354+G361</f>
        <v>2196950</v>
      </c>
    </row>
    <row r="365" ht="12.75">
      <c r="A365" s="43" t="s">
        <v>749</v>
      </c>
    </row>
    <row r="367" spans="1:7" ht="12.75">
      <c r="A367" s="78" t="str">
        <f>+A338</f>
        <v>Ordenanza N° 5677/08</v>
      </c>
      <c r="B367" s="81"/>
      <c r="C367" s="81"/>
      <c r="D367" s="81"/>
      <c r="E367" s="81"/>
      <c r="F367" s="81"/>
      <c r="G367" s="83"/>
    </row>
    <row r="368" spans="1:7" ht="15">
      <c r="A368" s="511" t="str">
        <f>+A339</f>
        <v>PRESUPUESTO AÑO 2009</v>
      </c>
      <c r="B368" s="512"/>
      <c r="C368" s="512"/>
      <c r="D368" s="512"/>
      <c r="E368" s="512"/>
      <c r="F368" s="512"/>
      <c r="G368" s="512"/>
    </row>
    <row r="369" spans="1:7" ht="13.5" thickBot="1">
      <c r="A369" s="28" t="s">
        <v>55</v>
      </c>
      <c r="G369" s="14">
        <v>461</v>
      </c>
    </row>
    <row r="370" spans="1:7" ht="13.5" thickBot="1">
      <c r="A370" s="507" t="s">
        <v>167</v>
      </c>
      <c r="B370" s="508"/>
      <c r="C370" s="508"/>
      <c r="D370" s="508"/>
      <c r="E370" s="508"/>
      <c r="F370" s="320" t="s">
        <v>201</v>
      </c>
      <c r="G370" s="509" t="s">
        <v>202</v>
      </c>
    </row>
    <row r="371" spans="1:7" ht="13.5" thickBot="1">
      <c r="A371" s="312" t="s">
        <v>203</v>
      </c>
      <c r="B371" s="312" t="s">
        <v>204</v>
      </c>
      <c r="C371" s="312" t="s">
        <v>205</v>
      </c>
      <c r="D371" s="312" t="s">
        <v>171</v>
      </c>
      <c r="E371" s="315" t="s">
        <v>206</v>
      </c>
      <c r="F371" s="321" t="s">
        <v>207</v>
      </c>
      <c r="G371" s="510"/>
    </row>
    <row r="372" spans="1:7" ht="12.75">
      <c r="A372" s="138">
        <v>4</v>
      </c>
      <c r="B372" s="139"/>
      <c r="C372" s="139"/>
      <c r="D372" s="139"/>
      <c r="E372" s="156"/>
      <c r="F372" s="157" t="s">
        <v>127</v>
      </c>
      <c r="G372" s="159">
        <f>+G373+G379+G381</f>
        <v>355060</v>
      </c>
    </row>
    <row r="373" spans="1:7" ht="12.75">
      <c r="A373" s="143">
        <v>4</v>
      </c>
      <c r="B373" s="142">
        <v>1</v>
      </c>
      <c r="C373" s="142"/>
      <c r="D373" s="142"/>
      <c r="E373" s="144"/>
      <c r="F373" s="145" t="s">
        <v>208</v>
      </c>
      <c r="G373" s="146">
        <f>+G374+G377+G378</f>
        <v>355060</v>
      </c>
    </row>
    <row r="374" spans="1:7" ht="12.75">
      <c r="A374" s="143">
        <v>4</v>
      </c>
      <c r="B374" s="142">
        <v>1</v>
      </c>
      <c r="C374" s="142">
        <v>1</v>
      </c>
      <c r="D374" s="142"/>
      <c r="E374" s="144"/>
      <c r="F374" s="145" t="s">
        <v>188</v>
      </c>
      <c r="G374" s="146">
        <f>+G375+G376</f>
        <v>287450</v>
      </c>
    </row>
    <row r="375" spans="1:7" ht="12.75">
      <c r="A375" s="143">
        <v>4</v>
      </c>
      <c r="B375" s="142">
        <v>1</v>
      </c>
      <c r="C375" s="142">
        <v>1</v>
      </c>
      <c r="D375" s="142">
        <v>1</v>
      </c>
      <c r="E375" s="144"/>
      <c r="F375" s="145" t="s">
        <v>209</v>
      </c>
      <c r="G375" s="146">
        <f>+ANEXO5!C$611</f>
        <v>201250</v>
      </c>
    </row>
    <row r="376" spans="1:7" ht="12.75">
      <c r="A376" s="143">
        <v>4</v>
      </c>
      <c r="B376" s="142">
        <v>1</v>
      </c>
      <c r="C376" s="142">
        <v>1</v>
      </c>
      <c r="D376" s="142">
        <v>2</v>
      </c>
      <c r="E376" s="144"/>
      <c r="F376" s="145" t="s">
        <v>226</v>
      </c>
      <c r="G376" s="146">
        <f>+ANEXO5!C$630</f>
        <v>86200</v>
      </c>
    </row>
    <row r="377" spans="1:7" ht="12.75">
      <c r="A377" s="143">
        <v>4</v>
      </c>
      <c r="B377" s="142">
        <v>1</v>
      </c>
      <c r="C377" s="142">
        <v>2</v>
      </c>
      <c r="D377" s="142"/>
      <c r="E377" s="144"/>
      <c r="F377" s="145" t="s">
        <v>189</v>
      </c>
      <c r="G377" s="146">
        <f>+ANEXO5!C$659</f>
        <v>16110</v>
      </c>
    </row>
    <row r="378" spans="1:7" ht="12.75">
      <c r="A378" s="143">
        <v>4</v>
      </c>
      <c r="B378" s="142">
        <v>1</v>
      </c>
      <c r="C378" s="142">
        <v>3</v>
      </c>
      <c r="D378" s="142"/>
      <c r="E378" s="144"/>
      <c r="F378" s="145" t="s">
        <v>190</v>
      </c>
      <c r="G378" s="146">
        <f>+ANEXO5!C$686</f>
        <v>51500</v>
      </c>
    </row>
    <row r="379" spans="1:7" ht="12.75">
      <c r="A379" s="143">
        <v>4</v>
      </c>
      <c r="B379" s="142">
        <v>2</v>
      </c>
      <c r="C379" s="142"/>
      <c r="D379" s="142"/>
      <c r="E379" s="144"/>
      <c r="F379" s="145" t="s">
        <v>227</v>
      </c>
      <c r="G379" s="146">
        <f>+G380</f>
        <v>0</v>
      </c>
    </row>
    <row r="380" spans="1:7" ht="12.75">
      <c r="A380" s="143">
        <v>4</v>
      </c>
      <c r="B380" s="142">
        <v>2</v>
      </c>
      <c r="C380" s="142">
        <v>1</v>
      </c>
      <c r="D380" s="142"/>
      <c r="E380" s="144"/>
      <c r="F380" s="145" t="s">
        <v>228</v>
      </c>
      <c r="G380" s="148"/>
    </row>
    <row r="381" spans="1:7" ht="12.75">
      <c r="A381" s="143">
        <v>4</v>
      </c>
      <c r="B381" s="142">
        <v>3</v>
      </c>
      <c r="C381" s="142"/>
      <c r="D381" s="142"/>
      <c r="E381" s="144"/>
      <c r="F381" s="145" t="s">
        <v>229</v>
      </c>
      <c r="G381" s="146">
        <f>+G382</f>
        <v>0</v>
      </c>
    </row>
    <row r="382" spans="1:7" ht="12.75">
      <c r="A382" s="143">
        <v>4</v>
      </c>
      <c r="B382" s="142">
        <v>3</v>
      </c>
      <c r="C382" s="142">
        <v>1</v>
      </c>
      <c r="D382" s="142"/>
      <c r="E382" s="144"/>
      <c r="F382" s="145" t="s">
        <v>192</v>
      </c>
      <c r="G382" s="148"/>
    </row>
    <row r="383" spans="1:7" ht="12.75">
      <c r="A383" s="140">
        <v>5</v>
      </c>
      <c r="B383" s="142"/>
      <c r="C383" s="142"/>
      <c r="D383" s="142"/>
      <c r="E383" s="144"/>
      <c r="F383" s="145" t="s">
        <v>136</v>
      </c>
      <c r="G383" s="146">
        <f>+G384+G387+G388</f>
        <v>50000</v>
      </c>
    </row>
    <row r="384" spans="1:7" ht="12.75">
      <c r="A384" s="143">
        <v>5</v>
      </c>
      <c r="B384" s="142">
        <v>1</v>
      </c>
      <c r="C384" s="142"/>
      <c r="D384" s="142"/>
      <c r="E384" s="144"/>
      <c r="F384" s="145" t="s">
        <v>230</v>
      </c>
      <c r="G384" s="146">
        <f>+G385+G386</f>
        <v>50000</v>
      </c>
    </row>
    <row r="385" spans="1:7" ht="12.75">
      <c r="A385" s="143">
        <v>5</v>
      </c>
      <c r="B385" s="142">
        <v>1</v>
      </c>
      <c r="C385" s="142">
        <v>1</v>
      </c>
      <c r="D385" s="142"/>
      <c r="E385" s="144"/>
      <c r="F385" s="145" t="s">
        <v>193</v>
      </c>
      <c r="G385" s="148">
        <f>+ANEXO5!C$702</f>
        <v>50000</v>
      </c>
    </row>
    <row r="386" spans="1:7" ht="12.75">
      <c r="A386" s="143">
        <v>5</v>
      </c>
      <c r="B386" s="142">
        <v>1</v>
      </c>
      <c r="C386" s="142">
        <v>2</v>
      </c>
      <c r="D386" s="142"/>
      <c r="E386" s="142"/>
      <c r="F386" s="145" t="s">
        <v>194</v>
      </c>
      <c r="G386" s="148"/>
    </row>
    <row r="387" spans="1:7" ht="12.75">
      <c r="A387" s="143">
        <v>5</v>
      </c>
      <c r="B387" s="142">
        <v>2</v>
      </c>
      <c r="C387" s="142"/>
      <c r="D387" s="142"/>
      <c r="E387" s="142"/>
      <c r="F387" s="145" t="s">
        <v>231</v>
      </c>
      <c r="G387" s="146">
        <v>0</v>
      </c>
    </row>
    <row r="388" spans="1:7" ht="12.75">
      <c r="A388" s="143">
        <v>5</v>
      </c>
      <c r="B388" s="142">
        <v>3</v>
      </c>
      <c r="C388" s="142"/>
      <c r="D388" s="142"/>
      <c r="E388" s="142"/>
      <c r="F388" s="145" t="s">
        <v>232</v>
      </c>
      <c r="G388" s="146">
        <f>+G389</f>
        <v>0</v>
      </c>
    </row>
    <row r="389" spans="1:7" ht="12.75">
      <c r="A389" s="143">
        <v>5</v>
      </c>
      <c r="B389" s="142">
        <v>3</v>
      </c>
      <c r="C389" s="142">
        <v>1</v>
      </c>
      <c r="D389" s="142"/>
      <c r="E389" s="142"/>
      <c r="F389" s="145" t="s">
        <v>195</v>
      </c>
      <c r="G389" s="148"/>
    </row>
    <row r="390" spans="1:7" ht="12.75">
      <c r="A390" s="140">
        <v>6</v>
      </c>
      <c r="B390" s="142"/>
      <c r="C390" s="142"/>
      <c r="D390" s="142"/>
      <c r="E390" s="142"/>
      <c r="F390" s="145" t="s">
        <v>141</v>
      </c>
      <c r="G390" s="146">
        <f>+G391</f>
        <v>0</v>
      </c>
    </row>
    <row r="391" spans="1:7" ht="12.75">
      <c r="A391" s="143">
        <v>6</v>
      </c>
      <c r="B391" s="142">
        <v>1</v>
      </c>
      <c r="C391" s="142"/>
      <c r="D391" s="142"/>
      <c r="E391" s="142"/>
      <c r="F391" s="145" t="s">
        <v>233</v>
      </c>
      <c r="G391" s="146">
        <f>+G392</f>
        <v>0</v>
      </c>
    </row>
    <row r="392" spans="1:7" ht="13.5" thickBot="1">
      <c r="A392" s="151">
        <v>6</v>
      </c>
      <c r="B392" s="152">
        <v>1</v>
      </c>
      <c r="C392" s="152">
        <v>1</v>
      </c>
      <c r="D392" s="152"/>
      <c r="E392" s="152"/>
      <c r="F392" s="201" t="s">
        <v>196</v>
      </c>
      <c r="G392" s="155"/>
    </row>
    <row r="393" spans="6:7" ht="13.5" thickBot="1">
      <c r="F393" s="322" t="s">
        <v>234</v>
      </c>
      <c r="G393" s="323">
        <f>+G372+G383+G390</f>
        <v>405060</v>
      </c>
    </row>
    <row r="394" ht="12.75">
      <c r="G394" s="43"/>
    </row>
    <row r="395" spans="1:7" s="82" customFormat="1" ht="12.75">
      <c r="A395" s="78" t="str">
        <f>+A367</f>
        <v>Ordenanza N° 5677/08</v>
      </c>
      <c r="B395" s="81"/>
      <c r="C395" s="81"/>
      <c r="D395" s="81"/>
      <c r="E395" s="81"/>
      <c r="F395" s="81"/>
      <c r="G395" s="81"/>
    </row>
    <row r="396" spans="1:7" s="82" customFormat="1" ht="15">
      <c r="A396" s="511" t="str">
        <f>+A368</f>
        <v>PRESUPUESTO AÑO 2009</v>
      </c>
      <c r="B396" s="512"/>
      <c r="C396" s="512"/>
      <c r="D396" s="512"/>
      <c r="E396" s="512"/>
      <c r="F396" s="512"/>
      <c r="G396" s="512"/>
    </row>
    <row r="397" spans="1:7" ht="13.5" thickBot="1">
      <c r="A397" s="28" t="s">
        <v>56</v>
      </c>
      <c r="G397" s="14">
        <v>462</v>
      </c>
    </row>
    <row r="398" spans="1:7" ht="13.5" thickBot="1">
      <c r="A398" s="507" t="s">
        <v>167</v>
      </c>
      <c r="B398" s="508"/>
      <c r="C398" s="508"/>
      <c r="D398" s="508"/>
      <c r="E398" s="508"/>
      <c r="F398" s="320" t="s">
        <v>201</v>
      </c>
      <c r="G398" s="509" t="s">
        <v>202</v>
      </c>
    </row>
    <row r="399" spans="1:7" ht="13.5" thickBot="1">
      <c r="A399" s="312" t="s">
        <v>203</v>
      </c>
      <c r="B399" s="312" t="s">
        <v>204</v>
      </c>
      <c r="C399" s="312" t="s">
        <v>205</v>
      </c>
      <c r="D399" s="312" t="s">
        <v>171</v>
      </c>
      <c r="E399" s="315" t="s">
        <v>206</v>
      </c>
      <c r="F399" s="321" t="s">
        <v>207</v>
      </c>
      <c r="G399" s="510"/>
    </row>
    <row r="400" spans="1:7" ht="12.75">
      <c r="A400" s="138">
        <v>4</v>
      </c>
      <c r="B400" s="139"/>
      <c r="C400" s="139"/>
      <c r="D400" s="139"/>
      <c r="E400" s="156"/>
      <c r="F400" s="157" t="s">
        <v>127</v>
      </c>
      <c r="G400" s="159">
        <f>+G401+G407+G409</f>
        <v>10361340</v>
      </c>
    </row>
    <row r="401" spans="1:7" ht="12.75">
      <c r="A401" s="143">
        <v>4</v>
      </c>
      <c r="B401" s="142">
        <v>1</v>
      </c>
      <c r="C401" s="142"/>
      <c r="D401" s="142"/>
      <c r="E401" s="144"/>
      <c r="F401" s="145" t="s">
        <v>208</v>
      </c>
      <c r="G401" s="146">
        <f>+G402+G405+G406</f>
        <v>10361340</v>
      </c>
    </row>
    <row r="402" spans="1:7" ht="12.75">
      <c r="A402" s="143">
        <v>4</v>
      </c>
      <c r="B402" s="142">
        <v>1</v>
      </c>
      <c r="C402" s="142">
        <v>1</v>
      </c>
      <c r="D402" s="142"/>
      <c r="E402" s="144"/>
      <c r="F402" s="145" t="s">
        <v>188</v>
      </c>
      <c r="G402" s="146">
        <f>+G403+G404</f>
        <v>6553960</v>
      </c>
    </row>
    <row r="403" spans="1:7" ht="12.75">
      <c r="A403" s="143">
        <v>4</v>
      </c>
      <c r="B403" s="142">
        <v>1</v>
      </c>
      <c r="C403" s="142">
        <v>1</v>
      </c>
      <c r="D403" s="142">
        <v>1</v>
      </c>
      <c r="E403" s="144"/>
      <c r="F403" s="145" t="s">
        <v>209</v>
      </c>
      <c r="G403" s="146">
        <f>+ANEXO5!D$611</f>
        <v>4421160</v>
      </c>
    </row>
    <row r="404" spans="1:7" ht="12.75">
      <c r="A404" s="143">
        <v>4</v>
      </c>
      <c r="B404" s="142">
        <v>1</v>
      </c>
      <c r="C404" s="142">
        <v>1</v>
      </c>
      <c r="D404" s="142">
        <v>2</v>
      </c>
      <c r="E404" s="144"/>
      <c r="F404" s="145" t="s">
        <v>226</v>
      </c>
      <c r="G404" s="146">
        <f>+ANEXO5!D$630</f>
        <v>2132800</v>
      </c>
    </row>
    <row r="405" spans="1:7" ht="12.75">
      <c r="A405" s="143">
        <v>4</v>
      </c>
      <c r="B405" s="142">
        <v>1</v>
      </c>
      <c r="C405" s="142">
        <v>2</v>
      </c>
      <c r="D405" s="142"/>
      <c r="E405" s="144"/>
      <c r="F405" s="145" t="s">
        <v>189</v>
      </c>
      <c r="G405" s="146">
        <f>+ANEXO5!D$659</f>
        <v>75580</v>
      </c>
    </row>
    <row r="406" spans="1:8" ht="12.75">
      <c r="A406" s="143">
        <v>4</v>
      </c>
      <c r="B406" s="142">
        <v>1</v>
      </c>
      <c r="C406" s="142">
        <v>3</v>
      </c>
      <c r="D406" s="142"/>
      <c r="E406" s="144"/>
      <c r="F406" s="145" t="s">
        <v>190</v>
      </c>
      <c r="G406" s="146">
        <f>+ANEXO5!D$686</f>
        <v>3731800</v>
      </c>
      <c r="H406" s="1"/>
    </row>
    <row r="407" spans="1:7" ht="12.75">
      <c r="A407" s="143">
        <v>4</v>
      </c>
      <c r="B407" s="142">
        <v>2</v>
      </c>
      <c r="C407" s="142"/>
      <c r="D407" s="142"/>
      <c r="E407" s="144"/>
      <c r="F407" s="145" t="s">
        <v>227</v>
      </c>
      <c r="G407" s="146">
        <f>+G408</f>
        <v>0</v>
      </c>
    </row>
    <row r="408" spans="1:7" ht="12.75">
      <c r="A408" s="143">
        <v>4</v>
      </c>
      <c r="B408" s="142">
        <v>2</v>
      </c>
      <c r="C408" s="142">
        <v>1</v>
      </c>
      <c r="D408" s="142"/>
      <c r="E408" s="144"/>
      <c r="F408" s="145" t="s">
        <v>228</v>
      </c>
      <c r="G408" s="148"/>
    </row>
    <row r="409" spans="1:7" ht="12.75">
      <c r="A409" s="143">
        <v>4</v>
      </c>
      <c r="B409" s="142">
        <v>3</v>
      </c>
      <c r="C409" s="142"/>
      <c r="D409" s="142"/>
      <c r="E409" s="144"/>
      <c r="F409" s="145" t="s">
        <v>229</v>
      </c>
      <c r="G409" s="146">
        <f>+G410</f>
        <v>0</v>
      </c>
    </row>
    <row r="410" spans="1:7" ht="12.75">
      <c r="A410" s="143">
        <v>4</v>
      </c>
      <c r="B410" s="142">
        <v>3</v>
      </c>
      <c r="C410" s="142">
        <v>1</v>
      </c>
      <c r="D410" s="142"/>
      <c r="E410" s="144"/>
      <c r="F410" s="145" t="s">
        <v>192</v>
      </c>
      <c r="G410" s="148"/>
    </row>
    <row r="411" spans="1:7" ht="12.75">
      <c r="A411" s="140">
        <v>5</v>
      </c>
      <c r="B411" s="142"/>
      <c r="C411" s="142"/>
      <c r="D411" s="142"/>
      <c r="E411" s="144"/>
      <c r="F411" s="145" t="s">
        <v>136</v>
      </c>
      <c r="G411" s="146">
        <f>+G412+G415+G416</f>
        <v>0</v>
      </c>
    </row>
    <row r="412" spans="1:7" ht="12.75">
      <c r="A412" s="143">
        <v>5</v>
      </c>
      <c r="B412" s="142">
        <v>1</v>
      </c>
      <c r="C412" s="142"/>
      <c r="D412" s="142"/>
      <c r="E412" s="144"/>
      <c r="F412" s="145" t="s">
        <v>230</v>
      </c>
      <c r="G412" s="146">
        <f>+G413+G414</f>
        <v>0</v>
      </c>
    </row>
    <row r="413" spans="1:7" ht="12.75">
      <c r="A413" s="143">
        <v>5</v>
      </c>
      <c r="B413" s="142">
        <v>1</v>
      </c>
      <c r="C413" s="142">
        <v>1</v>
      </c>
      <c r="D413" s="142"/>
      <c r="E413" s="144"/>
      <c r="F413" s="145" t="s">
        <v>193</v>
      </c>
      <c r="G413" s="148">
        <f>+ANEXO5!D$702</f>
        <v>0</v>
      </c>
    </row>
    <row r="414" spans="1:7" ht="12.75">
      <c r="A414" s="143">
        <v>5</v>
      </c>
      <c r="B414" s="142">
        <v>1</v>
      </c>
      <c r="C414" s="142">
        <v>2</v>
      </c>
      <c r="D414" s="142"/>
      <c r="E414" s="142"/>
      <c r="F414" s="145" t="s">
        <v>194</v>
      </c>
      <c r="G414" s="148"/>
    </row>
    <row r="415" spans="1:7" ht="12.75">
      <c r="A415" s="143">
        <v>5</v>
      </c>
      <c r="B415" s="142">
        <v>2</v>
      </c>
      <c r="C415" s="142"/>
      <c r="D415" s="142"/>
      <c r="E415" s="142"/>
      <c r="F415" s="145" t="s">
        <v>231</v>
      </c>
      <c r="G415" s="146">
        <v>0</v>
      </c>
    </row>
    <row r="416" spans="1:7" ht="12.75">
      <c r="A416" s="143">
        <v>5</v>
      </c>
      <c r="B416" s="142">
        <v>3</v>
      </c>
      <c r="C416" s="142"/>
      <c r="D416" s="142"/>
      <c r="E416" s="142"/>
      <c r="F416" s="145" t="s">
        <v>232</v>
      </c>
      <c r="G416" s="146">
        <f>+G417</f>
        <v>0</v>
      </c>
    </row>
    <row r="417" spans="1:7" ht="12.75">
      <c r="A417" s="143">
        <v>5</v>
      </c>
      <c r="B417" s="142">
        <v>3</v>
      </c>
      <c r="C417" s="142">
        <v>1</v>
      </c>
      <c r="D417" s="142"/>
      <c r="E417" s="142"/>
      <c r="F417" s="145" t="s">
        <v>195</v>
      </c>
      <c r="G417" s="148"/>
    </row>
    <row r="418" spans="1:7" ht="12.75">
      <c r="A418" s="140">
        <v>6</v>
      </c>
      <c r="B418" s="142"/>
      <c r="C418" s="142"/>
      <c r="D418" s="142"/>
      <c r="E418" s="142"/>
      <c r="F418" s="145" t="s">
        <v>141</v>
      </c>
      <c r="G418" s="146">
        <f>+G419</f>
        <v>0</v>
      </c>
    </row>
    <row r="419" spans="1:7" ht="12.75">
      <c r="A419" s="143">
        <v>6</v>
      </c>
      <c r="B419" s="142">
        <v>1</v>
      </c>
      <c r="C419" s="142"/>
      <c r="D419" s="142"/>
      <c r="E419" s="142"/>
      <c r="F419" s="145" t="s">
        <v>233</v>
      </c>
      <c r="G419" s="146">
        <f>+G420</f>
        <v>0</v>
      </c>
    </row>
    <row r="420" spans="1:7" ht="13.5" thickBot="1">
      <c r="A420" s="151">
        <v>6</v>
      </c>
      <c r="B420" s="152">
        <v>1</v>
      </c>
      <c r="C420" s="152">
        <v>1</v>
      </c>
      <c r="D420" s="152"/>
      <c r="E420" s="152"/>
      <c r="F420" s="201" t="s">
        <v>196</v>
      </c>
      <c r="G420" s="155"/>
    </row>
    <row r="421" spans="6:7" ht="13.5" thickBot="1">
      <c r="F421" s="322" t="s">
        <v>234</v>
      </c>
      <c r="G421" s="323">
        <f>+G400+G411+G418</f>
        <v>10361340</v>
      </c>
    </row>
    <row r="423" spans="1:7" ht="12.75">
      <c r="A423" s="78" t="str">
        <f>+A367</f>
        <v>Ordenanza N° 5677/08</v>
      </c>
      <c r="B423" s="81"/>
      <c r="C423" s="81"/>
      <c r="D423" s="81"/>
      <c r="E423" s="81"/>
      <c r="F423" s="81"/>
      <c r="G423" s="81"/>
    </row>
    <row r="424" spans="1:7" ht="15">
      <c r="A424" s="511" t="str">
        <f>+A396</f>
        <v>PRESUPUESTO AÑO 2009</v>
      </c>
      <c r="B424" s="512"/>
      <c r="C424" s="512"/>
      <c r="D424" s="512"/>
      <c r="E424" s="512"/>
      <c r="F424" s="512"/>
      <c r="G424" s="512"/>
    </row>
    <row r="425" spans="1:7" ht="13.5" thickBot="1">
      <c r="A425" s="28" t="s">
        <v>57</v>
      </c>
      <c r="G425" s="14">
        <v>463</v>
      </c>
    </row>
    <row r="426" spans="1:7" ht="13.5" thickBot="1">
      <c r="A426" s="507" t="s">
        <v>167</v>
      </c>
      <c r="B426" s="508"/>
      <c r="C426" s="508"/>
      <c r="D426" s="508"/>
      <c r="E426" s="508"/>
      <c r="F426" s="320" t="s">
        <v>201</v>
      </c>
      <c r="G426" s="509" t="s">
        <v>202</v>
      </c>
    </row>
    <row r="427" spans="1:7" ht="13.5" thickBot="1">
      <c r="A427" s="312" t="s">
        <v>203</v>
      </c>
      <c r="B427" s="312" t="s">
        <v>204</v>
      </c>
      <c r="C427" s="312" t="s">
        <v>205</v>
      </c>
      <c r="D427" s="312" t="s">
        <v>171</v>
      </c>
      <c r="E427" s="315" t="s">
        <v>206</v>
      </c>
      <c r="F427" s="321" t="s">
        <v>207</v>
      </c>
      <c r="G427" s="510"/>
    </row>
    <row r="428" spans="1:7" ht="12.75">
      <c r="A428" s="138">
        <v>4</v>
      </c>
      <c r="B428" s="139"/>
      <c r="C428" s="139"/>
      <c r="D428" s="139"/>
      <c r="E428" s="156"/>
      <c r="F428" s="157" t="s">
        <v>127</v>
      </c>
      <c r="G428" s="159">
        <f>+G429+G435+G437</f>
        <v>10761960</v>
      </c>
    </row>
    <row r="429" spans="1:7" ht="12.75">
      <c r="A429" s="143">
        <v>4</v>
      </c>
      <c r="B429" s="142">
        <v>1</v>
      </c>
      <c r="C429" s="142"/>
      <c r="D429" s="142"/>
      <c r="E429" s="144"/>
      <c r="F429" s="145" t="s">
        <v>208</v>
      </c>
      <c r="G429" s="146">
        <f>+G430+G433+G434</f>
        <v>10761960</v>
      </c>
    </row>
    <row r="430" spans="1:7" ht="12.75">
      <c r="A430" s="143">
        <v>4</v>
      </c>
      <c r="B430" s="142">
        <v>1</v>
      </c>
      <c r="C430" s="142">
        <v>1</v>
      </c>
      <c r="D430" s="142"/>
      <c r="E430" s="144"/>
      <c r="F430" s="145" t="s">
        <v>188</v>
      </c>
      <c r="G430" s="146">
        <f>+G431+G432</f>
        <v>6865120</v>
      </c>
    </row>
    <row r="431" spans="1:7" ht="12.75">
      <c r="A431" s="143">
        <v>4</v>
      </c>
      <c r="B431" s="142">
        <v>1</v>
      </c>
      <c r="C431" s="142">
        <v>1</v>
      </c>
      <c r="D431" s="142">
        <v>1</v>
      </c>
      <c r="E431" s="144"/>
      <c r="F431" s="145" t="s">
        <v>209</v>
      </c>
      <c r="G431" s="146">
        <f>+ANEXO5!E$611</f>
        <v>6615940</v>
      </c>
    </row>
    <row r="432" spans="1:7" ht="12.75">
      <c r="A432" s="143">
        <v>4</v>
      </c>
      <c r="B432" s="142">
        <v>1</v>
      </c>
      <c r="C432" s="142">
        <v>1</v>
      </c>
      <c r="D432" s="142">
        <v>2</v>
      </c>
      <c r="E432" s="144"/>
      <c r="F432" s="145" t="s">
        <v>226</v>
      </c>
      <c r="G432" s="146">
        <f>+ANEXO5!E$630</f>
        <v>249180</v>
      </c>
    </row>
    <row r="433" spans="1:7" ht="12.75">
      <c r="A433" s="143">
        <v>4</v>
      </c>
      <c r="B433" s="142">
        <v>1</v>
      </c>
      <c r="C433" s="142">
        <v>2</v>
      </c>
      <c r="D433" s="142"/>
      <c r="E433" s="144"/>
      <c r="F433" s="145" t="s">
        <v>189</v>
      </c>
      <c r="G433" s="146">
        <f>+ANEXO5!E$659</f>
        <v>132290</v>
      </c>
    </row>
    <row r="434" spans="1:8" ht="12.75">
      <c r="A434" s="143">
        <v>4</v>
      </c>
      <c r="B434" s="142">
        <v>1</v>
      </c>
      <c r="C434" s="142">
        <v>3</v>
      </c>
      <c r="D434" s="142"/>
      <c r="E434" s="144"/>
      <c r="F434" s="145" t="s">
        <v>190</v>
      </c>
      <c r="G434" s="146">
        <f>+ANEXO5!E$686</f>
        <v>3764550</v>
      </c>
      <c r="H434" s="1"/>
    </row>
    <row r="435" spans="1:7" ht="12.75">
      <c r="A435" s="143">
        <v>4</v>
      </c>
      <c r="B435" s="142">
        <v>2</v>
      </c>
      <c r="C435" s="142"/>
      <c r="D435" s="142"/>
      <c r="E435" s="144"/>
      <c r="F435" s="145" t="s">
        <v>227</v>
      </c>
      <c r="G435" s="146">
        <f>+G436</f>
        <v>0</v>
      </c>
    </row>
    <row r="436" spans="1:7" ht="12.75">
      <c r="A436" s="143">
        <v>4</v>
      </c>
      <c r="B436" s="142">
        <v>2</v>
      </c>
      <c r="C436" s="142">
        <v>1</v>
      </c>
      <c r="D436" s="142"/>
      <c r="E436" s="144"/>
      <c r="F436" s="145" t="s">
        <v>228</v>
      </c>
      <c r="G436" s="148"/>
    </row>
    <row r="437" spans="1:7" ht="12.75">
      <c r="A437" s="143">
        <v>4</v>
      </c>
      <c r="B437" s="142">
        <v>3</v>
      </c>
      <c r="C437" s="142"/>
      <c r="D437" s="142"/>
      <c r="E437" s="144"/>
      <c r="F437" s="145" t="s">
        <v>229</v>
      </c>
      <c r="G437" s="146">
        <f>+G438</f>
        <v>0</v>
      </c>
    </row>
    <row r="438" spans="1:7" ht="12.75">
      <c r="A438" s="143">
        <v>4</v>
      </c>
      <c r="B438" s="142">
        <v>3</v>
      </c>
      <c r="C438" s="142">
        <v>1</v>
      </c>
      <c r="D438" s="142"/>
      <c r="E438" s="144"/>
      <c r="F438" s="145" t="s">
        <v>192</v>
      </c>
      <c r="G438" s="148"/>
    </row>
    <row r="439" spans="1:7" ht="12.75">
      <c r="A439" s="140">
        <v>5</v>
      </c>
      <c r="B439" s="142"/>
      <c r="C439" s="142"/>
      <c r="D439" s="142"/>
      <c r="E439" s="144"/>
      <c r="F439" s="145" t="s">
        <v>136</v>
      </c>
      <c r="G439" s="146">
        <f>+G440+G443+G444</f>
        <v>97170</v>
      </c>
    </row>
    <row r="440" spans="1:7" ht="12.75">
      <c r="A440" s="143">
        <v>5</v>
      </c>
      <c r="B440" s="142">
        <v>1</v>
      </c>
      <c r="C440" s="142"/>
      <c r="D440" s="142"/>
      <c r="E440" s="144"/>
      <c r="F440" s="145" t="s">
        <v>230</v>
      </c>
      <c r="G440" s="146">
        <f>+G441+G442</f>
        <v>97170</v>
      </c>
    </row>
    <row r="441" spans="1:7" ht="12.75">
      <c r="A441" s="143">
        <v>5</v>
      </c>
      <c r="B441" s="142">
        <v>1</v>
      </c>
      <c r="C441" s="142">
        <v>1</v>
      </c>
      <c r="D441" s="142"/>
      <c r="E441" s="144"/>
      <c r="F441" s="145" t="s">
        <v>193</v>
      </c>
      <c r="G441" s="148">
        <f>+ANEXO5!E$702</f>
        <v>97170</v>
      </c>
    </row>
    <row r="442" spans="1:7" ht="12.75">
      <c r="A442" s="143">
        <v>5</v>
      </c>
      <c r="B442" s="142">
        <v>1</v>
      </c>
      <c r="C442" s="142">
        <v>2</v>
      </c>
      <c r="D442" s="142"/>
      <c r="E442" s="142"/>
      <c r="F442" s="145" t="s">
        <v>194</v>
      </c>
      <c r="G442" s="148"/>
    </row>
    <row r="443" spans="1:7" ht="12.75">
      <c r="A443" s="143">
        <v>5</v>
      </c>
      <c r="B443" s="142">
        <v>2</v>
      </c>
      <c r="C443" s="142"/>
      <c r="D443" s="142"/>
      <c r="E443" s="142"/>
      <c r="F443" s="145" t="s">
        <v>231</v>
      </c>
      <c r="G443" s="146">
        <v>0</v>
      </c>
    </row>
    <row r="444" spans="1:7" ht="12.75">
      <c r="A444" s="143">
        <v>5</v>
      </c>
      <c r="B444" s="142">
        <v>3</v>
      </c>
      <c r="C444" s="142"/>
      <c r="D444" s="142"/>
      <c r="E444" s="142"/>
      <c r="F444" s="145" t="s">
        <v>232</v>
      </c>
      <c r="G444" s="146">
        <f>+G445</f>
        <v>0</v>
      </c>
    </row>
    <row r="445" spans="1:7" ht="12.75">
      <c r="A445" s="143">
        <v>5</v>
      </c>
      <c r="B445" s="142">
        <v>3</v>
      </c>
      <c r="C445" s="142">
        <v>1</v>
      </c>
      <c r="D445" s="142"/>
      <c r="E445" s="142"/>
      <c r="F445" s="145" t="s">
        <v>195</v>
      </c>
      <c r="G445" s="148"/>
    </row>
    <row r="446" spans="1:7" ht="12.75">
      <c r="A446" s="140">
        <v>6</v>
      </c>
      <c r="B446" s="142"/>
      <c r="C446" s="142"/>
      <c r="D446" s="142"/>
      <c r="E446" s="142"/>
      <c r="F446" s="145" t="s">
        <v>141</v>
      </c>
      <c r="G446" s="146">
        <f>+G447</f>
        <v>0</v>
      </c>
    </row>
    <row r="447" spans="1:7" ht="12.75">
      <c r="A447" s="143">
        <v>6</v>
      </c>
      <c r="B447" s="142">
        <v>1</v>
      </c>
      <c r="C447" s="142"/>
      <c r="D447" s="142"/>
      <c r="E447" s="142"/>
      <c r="F447" s="145" t="s">
        <v>233</v>
      </c>
      <c r="G447" s="146">
        <f>+G448</f>
        <v>0</v>
      </c>
    </row>
    <row r="448" spans="1:7" ht="13.5" thickBot="1">
      <c r="A448" s="151">
        <v>6</v>
      </c>
      <c r="B448" s="152">
        <v>1</v>
      </c>
      <c r="C448" s="152">
        <v>1</v>
      </c>
      <c r="D448" s="152"/>
      <c r="E448" s="152"/>
      <c r="F448" s="201" t="s">
        <v>196</v>
      </c>
      <c r="G448" s="155"/>
    </row>
    <row r="449" spans="6:7" ht="13.5" thickBot="1">
      <c r="F449" s="322" t="s">
        <v>234</v>
      </c>
      <c r="G449" s="323">
        <f>+G428+G439+G446</f>
        <v>10859130</v>
      </c>
    </row>
    <row r="451" spans="1:7" ht="12.75">
      <c r="A451" s="79" t="str">
        <f>+A1</f>
        <v>Ordenanza N° 5677/08</v>
      </c>
      <c r="G451" s="43"/>
    </row>
    <row r="452" spans="1:7" ht="15">
      <c r="A452" s="511" t="str">
        <f>+'Gob juris'!A228</f>
        <v>PRESUPUESTO AÑO 2009</v>
      </c>
      <c r="B452" s="512"/>
      <c r="C452" s="512"/>
      <c r="D452" s="512"/>
      <c r="E452" s="512"/>
      <c r="F452" s="512"/>
      <c r="G452" s="512"/>
    </row>
    <row r="453" spans="1:7" ht="13.5" thickBot="1">
      <c r="A453" s="52" t="s">
        <v>65</v>
      </c>
      <c r="G453" s="14" t="s">
        <v>799</v>
      </c>
    </row>
    <row r="454" spans="1:7" ht="13.5" thickBot="1">
      <c r="A454" s="507" t="s">
        <v>167</v>
      </c>
      <c r="B454" s="508"/>
      <c r="C454" s="508"/>
      <c r="D454" s="508"/>
      <c r="E454" s="508"/>
      <c r="F454" s="320" t="s">
        <v>201</v>
      </c>
      <c r="G454" s="509" t="s">
        <v>202</v>
      </c>
    </row>
    <row r="455" spans="1:7" ht="13.5" thickBot="1">
      <c r="A455" s="312" t="s">
        <v>203</v>
      </c>
      <c r="B455" s="312" t="s">
        <v>204</v>
      </c>
      <c r="C455" s="312" t="s">
        <v>205</v>
      </c>
      <c r="D455" s="312" t="s">
        <v>171</v>
      </c>
      <c r="E455" s="315" t="s">
        <v>206</v>
      </c>
      <c r="F455" s="321" t="s">
        <v>207</v>
      </c>
      <c r="G455" s="510"/>
    </row>
    <row r="456" spans="1:7" ht="12.75">
      <c r="A456" s="138">
        <v>4</v>
      </c>
      <c r="B456" s="139"/>
      <c r="C456" s="139"/>
      <c r="D456" s="139"/>
      <c r="E456" s="156"/>
      <c r="F456" s="157" t="s">
        <v>127</v>
      </c>
      <c r="G456" s="159">
        <f>+G457+G463+G465</f>
        <v>1976600</v>
      </c>
    </row>
    <row r="457" spans="1:7" ht="12.75">
      <c r="A457" s="143">
        <v>4</v>
      </c>
      <c r="B457" s="142">
        <v>1</v>
      </c>
      <c r="C457" s="142"/>
      <c r="D457" s="142"/>
      <c r="E457" s="144"/>
      <c r="F457" s="145" t="s">
        <v>208</v>
      </c>
      <c r="G457" s="146">
        <f>+G458+G461+G462</f>
        <v>1976600</v>
      </c>
    </row>
    <row r="458" spans="1:7" ht="12.75">
      <c r="A458" s="143">
        <v>4</v>
      </c>
      <c r="B458" s="142">
        <v>1</v>
      </c>
      <c r="C458" s="142">
        <v>1</v>
      </c>
      <c r="D458" s="142"/>
      <c r="E458" s="144"/>
      <c r="F458" s="145" t="s">
        <v>188</v>
      </c>
      <c r="G458" s="146">
        <f>+G459+G460</f>
        <v>536590</v>
      </c>
    </row>
    <row r="459" spans="1:7" ht="12.75">
      <c r="A459" s="143">
        <v>4</v>
      </c>
      <c r="B459" s="142">
        <v>1</v>
      </c>
      <c r="C459" s="142">
        <v>1</v>
      </c>
      <c r="D459" s="142">
        <v>1</v>
      </c>
      <c r="E459" s="144"/>
      <c r="F459" s="145" t="s">
        <v>209</v>
      </c>
      <c r="G459" s="146">
        <f>+ANEXO5!D726</f>
        <v>351090</v>
      </c>
    </row>
    <row r="460" spans="1:7" ht="12.75">
      <c r="A460" s="143">
        <v>4</v>
      </c>
      <c r="B460" s="142">
        <v>1</v>
      </c>
      <c r="C460" s="142">
        <v>1</v>
      </c>
      <c r="D460" s="142">
        <v>2</v>
      </c>
      <c r="E460" s="144"/>
      <c r="F460" s="145" t="s">
        <v>226</v>
      </c>
      <c r="G460" s="146">
        <f>+ANEXO5!D745</f>
        <v>185500</v>
      </c>
    </row>
    <row r="461" spans="1:7" ht="12.75">
      <c r="A461" s="143">
        <v>4</v>
      </c>
      <c r="B461" s="142">
        <v>1</v>
      </c>
      <c r="C461" s="142">
        <v>2</v>
      </c>
      <c r="D461" s="142"/>
      <c r="E461" s="144"/>
      <c r="F461" s="145" t="s">
        <v>189</v>
      </c>
      <c r="G461" s="146">
        <f>+ANEXO5!D775</f>
        <v>66120</v>
      </c>
    </row>
    <row r="462" spans="1:8" ht="12.75">
      <c r="A462" s="143">
        <v>4</v>
      </c>
      <c r="B462" s="142">
        <v>1</v>
      </c>
      <c r="C462" s="142">
        <v>3</v>
      </c>
      <c r="D462" s="142"/>
      <c r="E462" s="144"/>
      <c r="F462" s="145" t="s">
        <v>190</v>
      </c>
      <c r="G462" s="146">
        <f>+ANEXO5!D802</f>
        <v>1373890</v>
      </c>
      <c r="H462" s="1"/>
    </row>
    <row r="463" spans="1:7" ht="12.75">
      <c r="A463" s="143">
        <v>4</v>
      </c>
      <c r="B463" s="142">
        <v>2</v>
      </c>
      <c r="C463" s="142"/>
      <c r="D463" s="142"/>
      <c r="E463" s="144"/>
      <c r="F463" s="145" t="s">
        <v>227</v>
      </c>
      <c r="G463" s="146">
        <f>+G464</f>
        <v>0</v>
      </c>
    </row>
    <row r="464" spans="1:7" ht="12.75">
      <c r="A464" s="143">
        <v>4</v>
      </c>
      <c r="B464" s="142">
        <v>2</v>
      </c>
      <c r="C464" s="142">
        <v>1</v>
      </c>
      <c r="D464" s="142"/>
      <c r="E464" s="144"/>
      <c r="F464" s="145" t="s">
        <v>228</v>
      </c>
      <c r="G464" s="148"/>
    </row>
    <row r="465" spans="1:7" ht="12.75">
      <c r="A465" s="143">
        <v>4</v>
      </c>
      <c r="B465" s="142">
        <v>3</v>
      </c>
      <c r="C465" s="142"/>
      <c r="D465" s="142"/>
      <c r="E465" s="144"/>
      <c r="F465" s="145" t="s">
        <v>229</v>
      </c>
      <c r="G465" s="146">
        <f>+G466</f>
        <v>0</v>
      </c>
    </row>
    <row r="466" spans="1:7" ht="12.75">
      <c r="A466" s="143">
        <v>4</v>
      </c>
      <c r="B466" s="142">
        <v>3</v>
      </c>
      <c r="C466" s="142">
        <v>1</v>
      </c>
      <c r="D466" s="142"/>
      <c r="E466" s="144"/>
      <c r="F466" s="145" t="s">
        <v>192</v>
      </c>
      <c r="G466" s="148">
        <v>0</v>
      </c>
    </row>
    <row r="467" spans="1:7" ht="12.75">
      <c r="A467" s="140">
        <v>5</v>
      </c>
      <c r="B467" s="142"/>
      <c r="C467" s="142"/>
      <c r="D467" s="142"/>
      <c r="E467" s="144"/>
      <c r="F467" s="145" t="s">
        <v>136</v>
      </c>
      <c r="G467" s="146">
        <f>+G468+G471+G472</f>
        <v>6000</v>
      </c>
    </row>
    <row r="468" spans="1:7" ht="12.75">
      <c r="A468" s="143">
        <v>5</v>
      </c>
      <c r="B468" s="142">
        <v>1</v>
      </c>
      <c r="C468" s="142"/>
      <c r="D468" s="142"/>
      <c r="E468" s="144"/>
      <c r="F468" s="145" t="s">
        <v>230</v>
      </c>
      <c r="G468" s="146">
        <f>+G469+G470</f>
        <v>6000</v>
      </c>
    </row>
    <row r="469" spans="1:7" ht="12.75">
      <c r="A469" s="143">
        <v>5</v>
      </c>
      <c r="B469" s="142">
        <v>1</v>
      </c>
      <c r="C469" s="142">
        <v>1</v>
      </c>
      <c r="D469" s="142"/>
      <c r="E469" s="144"/>
      <c r="F469" s="145" t="s">
        <v>193</v>
      </c>
      <c r="G469" s="148">
        <f>+ANEXO5!D818</f>
        <v>6000</v>
      </c>
    </row>
    <row r="470" spans="1:7" ht="12.75">
      <c r="A470" s="143">
        <v>5</v>
      </c>
      <c r="B470" s="142">
        <v>1</v>
      </c>
      <c r="C470" s="142">
        <v>2</v>
      </c>
      <c r="D470" s="142"/>
      <c r="E470" s="142"/>
      <c r="F470" s="145" t="s">
        <v>194</v>
      </c>
      <c r="G470" s="148"/>
    </row>
    <row r="471" spans="1:7" ht="12.75">
      <c r="A471" s="143">
        <v>5</v>
      </c>
      <c r="B471" s="142">
        <v>2</v>
      </c>
      <c r="C471" s="142"/>
      <c r="D471" s="142"/>
      <c r="E471" s="142"/>
      <c r="F471" s="145" t="s">
        <v>231</v>
      </c>
      <c r="G471" s="146">
        <v>0</v>
      </c>
    </row>
    <row r="472" spans="1:7" ht="12.75">
      <c r="A472" s="143">
        <v>5</v>
      </c>
      <c r="B472" s="142">
        <v>3</v>
      </c>
      <c r="C472" s="142"/>
      <c r="D472" s="142"/>
      <c r="E472" s="142"/>
      <c r="F472" s="145" t="s">
        <v>232</v>
      </c>
      <c r="G472" s="146">
        <f>+G473</f>
        <v>0</v>
      </c>
    </row>
    <row r="473" spans="1:7" ht="12.75">
      <c r="A473" s="143">
        <v>5</v>
      </c>
      <c r="B473" s="142">
        <v>3</v>
      </c>
      <c r="C473" s="142">
        <v>1</v>
      </c>
      <c r="D473" s="142"/>
      <c r="E473" s="142"/>
      <c r="F473" s="145" t="s">
        <v>195</v>
      </c>
      <c r="G473" s="148"/>
    </row>
    <row r="474" spans="1:7" ht="12.75">
      <c r="A474" s="140">
        <v>6</v>
      </c>
      <c r="B474" s="142"/>
      <c r="C474" s="142"/>
      <c r="D474" s="142"/>
      <c r="E474" s="142"/>
      <c r="F474" s="145" t="s">
        <v>141</v>
      </c>
      <c r="G474" s="146">
        <f>+G475</f>
        <v>0</v>
      </c>
    </row>
    <row r="475" spans="1:7" ht="12.75">
      <c r="A475" s="143">
        <v>6</v>
      </c>
      <c r="B475" s="142">
        <v>1</v>
      </c>
      <c r="C475" s="142"/>
      <c r="D475" s="142"/>
      <c r="E475" s="142"/>
      <c r="F475" s="145" t="s">
        <v>233</v>
      </c>
      <c r="G475" s="146">
        <f>+G476</f>
        <v>0</v>
      </c>
    </row>
    <row r="476" spans="1:7" ht="13.5" thickBot="1">
      <c r="A476" s="151">
        <v>6</v>
      </c>
      <c r="B476" s="152">
        <v>1</v>
      </c>
      <c r="C476" s="152">
        <v>1</v>
      </c>
      <c r="D476" s="152"/>
      <c r="E476" s="152"/>
      <c r="F476" s="201" t="s">
        <v>196</v>
      </c>
      <c r="G476" s="155"/>
    </row>
    <row r="477" spans="6:7" ht="13.5" thickBot="1">
      <c r="F477" s="322" t="s">
        <v>234</v>
      </c>
      <c r="G477" s="323">
        <f>+G456+G467+G474</f>
        <v>1982600</v>
      </c>
    </row>
  </sheetData>
  <sheetProtection/>
  <mergeCells count="52">
    <mergeCell ref="G172:G173"/>
    <mergeCell ref="A172:E172"/>
    <mergeCell ref="A170:G170"/>
    <mergeCell ref="A114:G114"/>
    <mergeCell ref="A116:E116"/>
    <mergeCell ref="A142:G142"/>
    <mergeCell ref="A144:E144"/>
    <mergeCell ref="G116:G117"/>
    <mergeCell ref="G144:G145"/>
    <mergeCell ref="A2:G2"/>
    <mergeCell ref="A4:E4"/>
    <mergeCell ref="A57:G57"/>
    <mergeCell ref="A59:E59"/>
    <mergeCell ref="G4:G5"/>
    <mergeCell ref="G59:G60"/>
    <mergeCell ref="A30:G30"/>
    <mergeCell ref="A32:E32"/>
    <mergeCell ref="G32:G33"/>
    <mergeCell ref="A200:E200"/>
    <mergeCell ref="A426:E426"/>
    <mergeCell ref="G426:G427"/>
    <mergeCell ref="G370:G371"/>
    <mergeCell ref="G398:G399"/>
    <mergeCell ref="A396:G396"/>
    <mergeCell ref="A398:E398"/>
    <mergeCell ref="A424:G424"/>
    <mergeCell ref="A454:E454"/>
    <mergeCell ref="A341:E341"/>
    <mergeCell ref="A285:E285"/>
    <mergeCell ref="A85:G85"/>
    <mergeCell ref="A87:E87"/>
    <mergeCell ref="G87:G88"/>
    <mergeCell ref="A198:G198"/>
    <mergeCell ref="G200:G201"/>
    <mergeCell ref="G228:G229"/>
    <mergeCell ref="A339:G339"/>
    <mergeCell ref="A370:E370"/>
    <mergeCell ref="A228:E228"/>
    <mergeCell ref="A257:E257"/>
    <mergeCell ref="A254:G254"/>
    <mergeCell ref="G454:G455"/>
    <mergeCell ref="G257:G258"/>
    <mergeCell ref="G285:G286"/>
    <mergeCell ref="G313:G314"/>
    <mergeCell ref="G341:G342"/>
    <mergeCell ref="A452:G452"/>
    <mergeCell ref="A226:G226"/>
    <mergeCell ref="A255:G255"/>
    <mergeCell ref="A283:G283"/>
    <mergeCell ref="A368:G368"/>
    <mergeCell ref="A311:G311"/>
    <mergeCell ref="A313:E313"/>
  </mergeCells>
  <printOptions horizontalCentered="1"/>
  <pageMargins left="0.7874015748031497" right="0.1968503937007874" top="0.3937007874015748" bottom="0.3937007874015748" header="0.1968503937007874" footer="0"/>
  <pageSetup horizontalDpi="600" verticalDpi="600" orientation="portrait" paperSize="9" scale="98" r:id="rId1"/>
  <rowBreaks count="16" manualBreakCount="16">
    <brk id="27" max="255" man="1"/>
    <brk id="55" max="255" man="1"/>
    <brk id="82" max="255" man="1"/>
    <brk id="111" max="255" man="1"/>
    <brk id="140" max="255" man="1"/>
    <brk id="168" max="255" man="1"/>
    <brk id="195" max="255" man="1"/>
    <brk id="223" max="255" man="1"/>
    <brk id="252" max="255" man="1"/>
    <brk id="280" max="255" man="1"/>
    <brk id="308" max="255" man="1"/>
    <brk id="336" max="255" man="1"/>
    <brk id="365" max="255" man="1"/>
    <brk id="393" max="255" man="1"/>
    <brk id="421" max="255" man="1"/>
    <brk id="44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818"/>
  <sheetViews>
    <sheetView view="pageBreakPreview" zoomScale="50" zoomScaleSheetLayoutView="50" zoomScalePageLayoutView="0" workbookViewId="0" topLeftCell="A782">
      <selection activeCell="O807" sqref="O807"/>
    </sheetView>
  </sheetViews>
  <sheetFormatPr defaultColWidth="11.421875" defaultRowHeight="12.75"/>
  <cols>
    <col min="1" max="1" width="10.421875" style="43" customWidth="1"/>
    <col min="2" max="2" width="47.7109375" style="43" customWidth="1"/>
    <col min="3" max="3" width="14.00390625" style="43" bestFit="1" customWidth="1"/>
    <col min="4" max="4" width="13.57421875" style="43" bestFit="1" customWidth="1"/>
    <col min="5" max="5" width="14.00390625" style="43" bestFit="1" customWidth="1"/>
    <col min="6" max="6" width="12.140625" style="43" bestFit="1" customWidth="1"/>
    <col min="7" max="7" width="10.8515625" style="43" bestFit="1" customWidth="1"/>
    <col min="8" max="8" width="10.421875" style="43" bestFit="1" customWidth="1"/>
    <col min="9" max="9" width="11.421875" style="43" customWidth="1"/>
  </cols>
  <sheetData>
    <row r="1" ht="12.75">
      <c r="A1" s="43" t="str">
        <f>+'obras juris'!A1</f>
        <v>Ordenanza N° 5677/08</v>
      </c>
    </row>
    <row r="2" spans="1:5" ht="12.75">
      <c r="A2" s="500" t="s">
        <v>328</v>
      </c>
      <c r="B2" s="500"/>
      <c r="C2" s="500"/>
      <c r="D2" s="500"/>
      <c r="E2" s="500"/>
    </row>
    <row r="3" spans="1:4" ht="12.75">
      <c r="A3" s="28" t="s">
        <v>738</v>
      </c>
      <c r="B3" s="498" t="s">
        <v>594</v>
      </c>
      <c r="C3" s="498"/>
      <c r="D3" s="498"/>
    </row>
    <row r="4" spans="1:5" ht="12.75">
      <c r="A4" s="500" t="s">
        <v>572</v>
      </c>
      <c r="B4" s="500"/>
      <c r="C4" s="500"/>
      <c r="D4" s="500"/>
      <c r="E4" s="500"/>
    </row>
    <row r="6" spans="1:5" ht="12.75">
      <c r="A6" s="310" t="s">
        <v>167</v>
      </c>
      <c r="B6" s="308" t="s">
        <v>555</v>
      </c>
      <c r="C6" s="310" t="s">
        <v>585</v>
      </c>
      <c r="D6" s="310" t="s">
        <v>618</v>
      </c>
      <c r="E6" s="516" t="s">
        <v>182</v>
      </c>
    </row>
    <row r="7" spans="1:5" ht="12.75">
      <c r="A7" s="310"/>
      <c r="B7" s="311"/>
      <c r="C7" s="310" t="s">
        <v>593</v>
      </c>
      <c r="D7" s="310"/>
      <c r="E7" s="516"/>
    </row>
    <row r="8" ht="12.75">
      <c r="A8" s="205" t="s">
        <v>554</v>
      </c>
    </row>
    <row r="9" spans="1:8" ht="12.75">
      <c r="A9" s="42" t="s">
        <v>210</v>
      </c>
      <c r="B9" s="41" t="s">
        <v>211</v>
      </c>
      <c r="C9" s="190">
        <v>392050</v>
      </c>
      <c r="D9" s="190">
        <v>298570</v>
      </c>
      <c r="E9" s="309">
        <f>SUM(C9:D9)</f>
        <v>690620</v>
      </c>
      <c r="H9" s="9"/>
    </row>
    <row r="10" spans="1:8" ht="12.75">
      <c r="A10" s="42" t="s">
        <v>212</v>
      </c>
      <c r="B10" s="41" t="s">
        <v>213</v>
      </c>
      <c r="C10" s="190">
        <v>25740</v>
      </c>
      <c r="D10" s="190">
        <v>145780</v>
      </c>
      <c r="E10" s="309">
        <f aca="true" t="shared" si="0" ref="E10:E22">SUM(C10:D10)</f>
        <v>171520</v>
      </c>
      <c r="H10" s="9"/>
    </row>
    <row r="11" spans="1:8" ht="12.75">
      <c r="A11" s="42" t="s">
        <v>214</v>
      </c>
      <c r="B11" s="41" t="s">
        <v>285</v>
      </c>
      <c r="C11" s="190">
        <v>0</v>
      </c>
      <c r="D11" s="190">
        <v>0</v>
      </c>
      <c r="E11" s="309">
        <f t="shared" si="0"/>
        <v>0</v>
      </c>
      <c r="H11" s="9"/>
    </row>
    <row r="12" spans="1:8" ht="12.75">
      <c r="A12" s="42" t="s">
        <v>216</v>
      </c>
      <c r="B12" s="41" t="s">
        <v>215</v>
      </c>
      <c r="C12" s="190">
        <v>0</v>
      </c>
      <c r="D12" s="190">
        <v>12780</v>
      </c>
      <c r="E12" s="309">
        <f t="shared" si="0"/>
        <v>12780</v>
      </c>
      <c r="H12" s="9"/>
    </row>
    <row r="13" spans="1:8" ht="12.75">
      <c r="A13" s="42" t="s">
        <v>217</v>
      </c>
      <c r="B13" s="41" t="s">
        <v>218</v>
      </c>
      <c r="C13" s="190">
        <v>45090</v>
      </c>
      <c r="D13" s="190">
        <v>299770</v>
      </c>
      <c r="E13" s="309">
        <f t="shared" si="0"/>
        <v>344860</v>
      </c>
      <c r="H13" s="9"/>
    </row>
    <row r="14" spans="1:8" ht="12.75">
      <c r="A14" s="42" t="s">
        <v>219</v>
      </c>
      <c r="B14" s="41" t="s">
        <v>286</v>
      </c>
      <c r="C14" s="190">
        <v>5400</v>
      </c>
      <c r="D14" s="72">
        <v>9300</v>
      </c>
      <c r="E14" s="309">
        <f t="shared" si="0"/>
        <v>14700</v>
      </c>
      <c r="H14" s="9"/>
    </row>
    <row r="15" spans="1:8" ht="12.75">
      <c r="A15" s="42" t="s">
        <v>221</v>
      </c>
      <c r="B15" s="41" t="s">
        <v>220</v>
      </c>
      <c r="C15" s="190">
        <v>230120</v>
      </c>
      <c r="D15" s="190">
        <v>592080</v>
      </c>
      <c r="E15" s="309">
        <f t="shared" si="0"/>
        <v>822200</v>
      </c>
      <c r="H15" s="9"/>
    </row>
    <row r="16" spans="1:8" ht="12.75">
      <c r="A16" s="42" t="s">
        <v>223</v>
      </c>
      <c r="B16" s="41" t="s">
        <v>222</v>
      </c>
      <c r="C16" s="190">
        <v>14370</v>
      </c>
      <c r="D16" s="190">
        <v>120190</v>
      </c>
      <c r="E16" s="309">
        <f t="shared" si="0"/>
        <v>134560</v>
      </c>
      <c r="H16" s="9"/>
    </row>
    <row r="17" spans="1:8" ht="12.75">
      <c r="A17" s="42" t="s">
        <v>224</v>
      </c>
      <c r="B17" s="41" t="s">
        <v>287</v>
      </c>
      <c r="C17" s="190">
        <v>1940</v>
      </c>
      <c r="D17" s="190">
        <v>4430</v>
      </c>
      <c r="E17" s="309">
        <f t="shared" si="0"/>
        <v>6370</v>
      </c>
      <c r="H17" s="9"/>
    </row>
    <row r="18" spans="1:8" ht="12.75">
      <c r="A18" s="42" t="s">
        <v>225</v>
      </c>
      <c r="B18" s="41" t="s">
        <v>289</v>
      </c>
      <c r="C18" s="190">
        <v>14980</v>
      </c>
      <c r="D18" s="190">
        <v>930</v>
      </c>
      <c r="E18" s="309">
        <f t="shared" si="0"/>
        <v>15910</v>
      </c>
      <c r="H18" s="9"/>
    </row>
    <row r="19" spans="1:8" ht="12.75">
      <c r="A19" s="42" t="s">
        <v>284</v>
      </c>
      <c r="B19" s="41" t="s">
        <v>290</v>
      </c>
      <c r="C19" s="190">
        <v>58870</v>
      </c>
      <c r="D19" s="190">
        <v>283680</v>
      </c>
      <c r="E19" s="309">
        <f t="shared" si="0"/>
        <v>342550</v>
      </c>
      <c r="H19" s="9"/>
    </row>
    <row r="20" spans="1:8" ht="12.75">
      <c r="A20" s="42" t="s">
        <v>288</v>
      </c>
      <c r="B20" s="41" t="s">
        <v>291</v>
      </c>
      <c r="C20" s="190">
        <v>39870</v>
      </c>
      <c r="D20" s="190">
        <v>23110</v>
      </c>
      <c r="E20" s="309">
        <f t="shared" si="0"/>
        <v>62980</v>
      </c>
      <c r="H20" s="9"/>
    </row>
    <row r="21" spans="1:8" ht="12.75">
      <c r="A21" s="42" t="s">
        <v>292</v>
      </c>
      <c r="B21" s="41" t="s">
        <v>294</v>
      </c>
      <c r="C21" s="190">
        <v>5800</v>
      </c>
      <c r="D21" s="190">
        <v>26820</v>
      </c>
      <c r="E21" s="309">
        <f t="shared" si="0"/>
        <v>32620</v>
      </c>
      <c r="H21" s="9"/>
    </row>
    <row r="22" spans="1:8" ht="12.75">
      <c r="A22" s="42" t="s">
        <v>293</v>
      </c>
      <c r="B22" s="41" t="s">
        <v>295</v>
      </c>
      <c r="C22" s="44"/>
      <c r="D22" s="190"/>
      <c r="E22" s="309">
        <f t="shared" si="0"/>
        <v>0</v>
      </c>
      <c r="H22" s="9"/>
    </row>
    <row r="23" spans="1:5" ht="12.75">
      <c r="A23" s="307"/>
      <c r="B23" s="308" t="s">
        <v>182</v>
      </c>
      <c r="C23" s="309">
        <f>SUM(C9:C22)</f>
        <v>834230</v>
      </c>
      <c r="D23" s="309">
        <f>SUM(D9:D22)</f>
        <v>1817440</v>
      </c>
      <c r="E23" s="309">
        <f>SUM(E9:E22)</f>
        <v>2651670</v>
      </c>
    </row>
    <row r="25" spans="1:5" ht="12.75">
      <c r="A25" s="310" t="s">
        <v>167</v>
      </c>
      <c r="B25" s="308" t="s">
        <v>557</v>
      </c>
      <c r="C25" s="310" t="s">
        <v>585</v>
      </c>
      <c r="D25" s="310" t="s">
        <v>618</v>
      </c>
      <c r="E25" s="516" t="s">
        <v>182</v>
      </c>
    </row>
    <row r="26" spans="1:5" ht="12.75">
      <c r="A26" s="310"/>
      <c r="B26" s="311"/>
      <c r="C26" s="310" t="s">
        <v>593</v>
      </c>
      <c r="D26" s="310"/>
      <c r="E26" s="516"/>
    </row>
    <row r="27" ht="12.75">
      <c r="A27" s="205" t="s">
        <v>558</v>
      </c>
    </row>
    <row r="28" spans="1:5" ht="12.75">
      <c r="A28" s="144" t="s">
        <v>210</v>
      </c>
      <c r="B28" s="147" t="s">
        <v>211</v>
      </c>
      <c r="C28" s="190">
        <v>32200</v>
      </c>
      <c r="D28" s="190">
        <v>11850</v>
      </c>
      <c r="E28" s="309">
        <f aca="true" t="shared" si="1" ref="E28:E41">SUM(C28:D28)</f>
        <v>44050</v>
      </c>
    </row>
    <row r="29" spans="1:5" ht="12.75">
      <c r="A29" s="144" t="s">
        <v>212</v>
      </c>
      <c r="B29" s="147" t="s">
        <v>213</v>
      </c>
      <c r="C29" s="190">
        <v>1150</v>
      </c>
      <c r="D29" s="190">
        <v>1890</v>
      </c>
      <c r="E29" s="309">
        <f t="shared" si="1"/>
        <v>3040</v>
      </c>
    </row>
    <row r="30" spans="1:5" ht="12.75">
      <c r="A30" s="144" t="s">
        <v>214</v>
      </c>
      <c r="B30" s="147" t="s">
        <v>285</v>
      </c>
      <c r="C30" s="190">
        <v>0</v>
      </c>
      <c r="D30" s="190">
        <v>0</v>
      </c>
      <c r="E30" s="309">
        <f t="shared" si="1"/>
        <v>0</v>
      </c>
    </row>
    <row r="31" spans="1:5" ht="12.75">
      <c r="A31" s="144" t="s">
        <v>216</v>
      </c>
      <c r="B31" s="147" t="s">
        <v>215</v>
      </c>
      <c r="C31" s="190">
        <v>0</v>
      </c>
      <c r="D31" s="190">
        <v>0</v>
      </c>
      <c r="E31" s="309">
        <f t="shared" si="1"/>
        <v>0</v>
      </c>
    </row>
    <row r="32" spans="1:5" ht="12.75">
      <c r="A32" s="144" t="s">
        <v>217</v>
      </c>
      <c r="B32" s="147" t="s">
        <v>218</v>
      </c>
      <c r="C32" s="190">
        <v>57850</v>
      </c>
      <c r="D32" s="190">
        <v>17250</v>
      </c>
      <c r="E32" s="309">
        <f t="shared" si="1"/>
        <v>75100</v>
      </c>
    </row>
    <row r="33" spans="1:5" ht="12.75">
      <c r="A33" s="144" t="s">
        <v>219</v>
      </c>
      <c r="B33" s="147" t="s">
        <v>286</v>
      </c>
      <c r="C33" s="190">
        <v>0</v>
      </c>
      <c r="D33" s="190">
        <v>0</v>
      </c>
      <c r="E33" s="309">
        <f t="shared" si="1"/>
        <v>0</v>
      </c>
    </row>
    <row r="34" spans="1:5" ht="12.75">
      <c r="A34" s="144" t="s">
        <v>221</v>
      </c>
      <c r="B34" s="147" t="s">
        <v>220</v>
      </c>
      <c r="C34" s="190">
        <v>57950</v>
      </c>
      <c r="D34" s="190">
        <v>21440</v>
      </c>
      <c r="E34" s="309">
        <f t="shared" si="1"/>
        <v>79390</v>
      </c>
    </row>
    <row r="35" spans="1:5" ht="12.75">
      <c r="A35" s="144" t="s">
        <v>223</v>
      </c>
      <c r="B35" s="147" t="s">
        <v>222</v>
      </c>
      <c r="C35" s="190">
        <v>0</v>
      </c>
      <c r="D35" s="393">
        <v>9220</v>
      </c>
      <c r="E35" s="309">
        <f t="shared" si="1"/>
        <v>9220</v>
      </c>
    </row>
    <row r="36" spans="1:5" ht="12.75">
      <c r="A36" s="144" t="s">
        <v>224</v>
      </c>
      <c r="B36" s="147" t="s">
        <v>287</v>
      </c>
      <c r="C36" s="190">
        <v>0</v>
      </c>
      <c r="D36" s="393">
        <v>0</v>
      </c>
      <c r="E36" s="309">
        <f t="shared" si="1"/>
        <v>0</v>
      </c>
    </row>
    <row r="37" spans="1:5" ht="12.75">
      <c r="A37" s="144" t="s">
        <v>225</v>
      </c>
      <c r="B37" s="147" t="s">
        <v>289</v>
      </c>
      <c r="C37" s="190">
        <v>20210</v>
      </c>
      <c r="D37" s="393">
        <v>5990</v>
      </c>
      <c r="E37" s="309">
        <f t="shared" si="1"/>
        <v>26200</v>
      </c>
    </row>
    <row r="38" spans="1:5" ht="12.75">
      <c r="A38" s="144" t="s">
        <v>284</v>
      </c>
      <c r="B38" s="147" t="s">
        <v>290</v>
      </c>
      <c r="C38" s="190">
        <v>17730</v>
      </c>
      <c r="D38" s="393">
        <v>6600</v>
      </c>
      <c r="E38" s="309">
        <f t="shared" si="1"/>
        <v>24330</v>
      </c>
    </row>
    <row r="39" spans="1:5" ht="12.75">
      <c r="A39" s="144" t="s">
        <v>288</v>
      </c>
      <c r="B39" s="147" t="s">
        <v>291</v>
      </c>
      <c r="C39" s="190">
        <v>12230</v>
      </c>
      <c r="D39" s="393">
        <v>4480</v>
      </c>
      <c r="E39" s="309">
        <f t="shared" si="1"/>
        <v>16710</v>
      </c>
    </row>
    <row r="40" spans="1:5" ht="12.75">
      <c r="A40" s="144" t="s">
        <v>292</v>
      </c>
      <c r="B40" s="147" t="s">
        <v>294</v>
      </c>
      <c r="C40" s="190">
        <v>1800</v>
      </c>
      <c r="D40" s="393">
        <v>680</v>
      </c>
      <c r="E40" s="309">
        <f t="shared" si="1"/>
        <v>2480</v>
      </c>
    </row>
    <row r="41" spans="1:5" ht="12.75">
      <c r="A41" s="144" t="s">
        <v>293</v>
      </c>
      <c r="B41" s="147" t="s">
        <v>295</v>
      </c>
      <c r="C41" s="190"/>
      <c r="D41" s="190"/>
      <c r="E41" s="309">
        <f t="shared" si="1"/>
        <v>0</v>
      </c>
    </row>
    <row r="42" spans="1:5" ht="12.75">
      <c r="A42" s="307"/>
      <c r="B42" s="308" t="s">
        <v>182</v>
      </c>
      <c r="C42" s="309">
        <f>SUM(C28:C41)</f>
        <v>201120</v>
      </c>
      <c r="D42" s="309">
        <f>SUM(D28:D41)</f>
        <v>79400</v>
      </c>
      <c r="E42" s="309">
        <f>SUM(E28:E41)</f>
        <v>280520</v>
      </c>
    </row>
    <row r="44" ht="12.75">
      <c r="A44" s="43" t="str">
        <f>+A1</f>
        <v>Ordenanza N° 5677/08</v>
      </c>
    </row>
    <row r="45" spans="1:5" ht="12.75">
      <c r="A45" s="517" t="str">
        <f>+A2</f>
        <v>PRESUPUESTO 2009</v>
      </c>
      <c r="B45" s="517"/>
      <c r="C45" s="517"/>
      <c r="D45" s="517"/>
      <c r="E45" s="517"/>
    </row>
    <row r="46" spans="1:4" ht="12.75">
      <c r="A46" s="28" t="str">
        <f>+A3</f>
        <v>Juris.:</v>
      </c>
      <c r="B46" s="498" t="s">
        <v>594</v>
      </c>
      <c r="C46" s="498"/>
      <c r="D46" s="498"/>
    </row>
    <row r="47" spans="1:5" ht="12.75">
      <c r="A47" s="500" t="s">
        <v>572</v>
      </c>
      <c r="B47" s="500"/>
      <c r="C47" s="500"/>
      <c r="D47" s="500"/>
      <c r="E47" s="500"/>
    </row>
    <row r="49" spans="1:5" ht="12.75">
      <c r="A49" s="310" t="s">
        <v>167</v>
      </c>
      <c r="B49" s="308" t="s">
        <v>560</v>
      </c>
      <c r="C49" s="310" t="s">
        <v>585</v>
      </c>
      <c r="D49" s="310" t="s">
        <v>618</v>
      </c>
      <c r="E49" s="516" t="s">
        <v>182</v>
      </c>
    </row>
    <row r="50" spans="1:5" ht="12.75">
      <c r="A50" s="310"/>
      <c r="B50" s="311"/>
      <c r="C50" s="310" t="s">
        <v>593</v>
      </c>
      <c r="D50" s="310" t="s">
        <v>617</v>
      </c>
      <c r="E50" s="516"/>
    </row>
    <row r="51" ht="12.75">
      <c r="A51" s="205" t="s">
        <v>559</v>
      </c>
    </row>
    <row r="52" spans="1:5" ht="12.75">
      <c r="A52" s="142">
        <v>1</v>
      </c>
      <c r="B52" s="147" t="s">
        <v>399</v>
      </c>
      <c r="C52" s="190">
        <v>1020</v>
      </c>
      <c r="D52" s="190"/>
      <c r="E52" s="309">
        <f aca="true" t="shared" si="2" ref="E52:E70">SUM(C52:D52)</f>
        <v>1020</v>
      </c>
    </row>
    <row r="53" spans="1:5" ht="12.75">
      <c r="A53" s="142">
        <v>2</v>
      </c>
      <c r="B53" s="147" t="s">
        <v>400</v>
      </c>
      <c r="C53" s="190"/>
      <c r="D53" s="190"/>
      <c r="E53" s="309">
        <f t="shared" si="2"/>
        <v>0</v>
      </c>
    </row>
    <row r="54" spans="1:5" ht="12.75">
      <c r="A54" s="142">
        <v>3</v>
      </c>
      <c r="B54" s="147" t="s">
        <v>401</v>
      </c>
      <c r="C54" s="190">
        <v>960</v>
      </c>
      <c r="D54" s="190"/>
      <c r="E54" s="309">
        <f t="shared" si="2"/>
        <v>960</v>
      </c>
    </row>
    <row r="55" spans="1:5" ht="12.75">
      <c r="A55" s="142">
        <v>4</v>
      </c>
      <c r="B55" s="147" t="s">
        <v>402</v>
      </c>
      <c r="C55" s="190">
        <v>4590</v>
      </c>
      <c r="D55" s="190"/>
      <c r="E55" s="309">
        <f t="shared" si="2"/>
        <v>4590</v>
      </c>
    </row>
    <row r="56" spans="1:5" ht="12.75">
      <c r="A56" s="142">
        <v>5</v>
      </c>
      <c r="B56" s="147" t="s">
        <v>403</v>
      </c>
      <c r="C56" s="190">
        <v>3180</v>
      </c>
      <c r="D56" s="190">
        <v>1000</v>
      </c>
      <c r="E56" s="309">
        <f t="shared" si="2"/>
        <v>4180</v>
      </c>
    </row>
    <row r="57" spans="1:5" ht="12.75">
      <c r="A57" s="142">
        <v>6</v>
      </c>
      <c r="B57" s="147" t="s">
        <v>404</v>
      </c>
      <c r="C57" s="190"/>
      <c r="D57" s="190"/>
      <c r="E57" s="309">
        <f t="shared" si="2"/>
        <v>0</v>
      </c>
    </row>
    <row r="58" spans="1:5" ht="12.75">
      <c r="A58" s="142">
        <v>7</v>
      </c>
      <c r="B58" s="147" t="s">
        <v>405</v>
      </c>
      <c r="C58" s="190">
        <v>280</v>
      </c>
      <c r="D58" s="190"/>
      <c r="E58" s="309">
        <f t="shared" si="2"/>
        <v>280</v>
      </c>
    </row>
    <row r="59" spans="1:5" ht="12.75">
      <c r="A59" s="142">
        <v>8</v>
      </c>
      <c r="B59" s="147" t="s">
        <v>406</v>
      </c>
      <c r="C59" s="190"/>
      <c r="D59" s="190"/>
      <c r="E59" s="309">
        <f t="shared" si="2"/>
        <v>0</v>
      </c>
    </row>
    <row r="60" spans="1:5" ht="12.75">
      <c r="A60" s="142">
        <v>9</v>
      </c>
      <c r="B60" s="147" t="s">
        <v>407</v>
      </c>
      <c r="C60" s="190"/>
      <c r="D60" s="190">
        <v>200</v>
      </c>
      <c r="E60" s="309">
        <f t="shared" si="2"/>
        <v>200</v>
      </c>
    </row>
    <row r="61" spans="1:5" ht="12.75">
      <c r="A61" s="142">
        <v>10</v>
      </c>
      <c r="B61" s="147" t="s">
        <v>408</v>
      </c>
      <c r="C61" s="190"/>
      <c r="D61" s="190"/>
      <c r="E61" s="309">
        <f t="shared" si="2"/>
        <v>0</v>
      </c>
    </row>
    <row r="62" spans="1:5" ht="12.75">
      <c r="A62" s="142">
        <v>11</v>
      </c>
      <c r="B62" s="147" t="s">
        <v>409</v>
      </c>
      <c r="C62" s="190">
        <v>17260</v>
      </c>
      <c r="D62" s="190"/>
      <c r="E62" s="309">
        <f t="shared" si="2"/>
        <v>17260</v>
      </c>
    </row>
    <row r="63" spans="1:5" ht="12.75">
      <c r="A63" s="142">
        <v>12</v>
      </c>
      <c r="B63" s="147" t="s">
        <v>410</v>
      </c>
      <c r="C63" s="190">
        <v>39170</v>
      </c>
      <c r="D63" s="190"/>
      <c r="E63" s="309">
        <f t="shared" si="2"/>
        <v>39170</v>
      </c>
    </row>
    <row r="64" spans="1:5" ht="12.75">
      <c r="A64" s="142">
        <v>13</v>
      </c>
      <c r="B64" s="147" t="s">
        <v>411</v>
      </c>
      <c r="C64" s="190">
        <v>3700</v>
      </c>
      <c r="D64" s="190"/>
      <c r="E64" s="309">
        <f t="shared" si="2"/>
        <v>3700</v>
      </c>
    </row>
    <row r="65" spans="1:5" ht="12.75">
      <c r="A65" s="142">
        <v>14</v>
      </c>
      <c r="B65" s="147" t="s">
        <v>412</v>
      </c>
      <c r="C65" s="190"/>
      <c r="D65" s="190">
        <v>2500</v>
      </c>
      <c r="E65" s="309">
        <f t="shared" si="2"/>
        <v>2500</v>
      </c>
    </row>
    <row r="66" spans="1:5" ht="12.75">
      <c r="A66" s="142">
        <v>15</v>
      </c>
      <c r="B66" s="147" t="s">
        <v>413</v>
      </c>
      <c r="C66" s="190">
        <f>107123+3697</f>
        <v>110820</v>
      </c>
      <c r="D66" s="190"/>
      <c r="E66" s="309">
        <f t="shared" si="2"/>
        <v>110820</v>
      </c>
    </row>
    <row r="67" spans="1:5" ht="12.75">
      <c r="A67" s="142">
        <v>16</v>
      </c>
      <c r="B67" s="147" t="s">
        <v>414</v>
      </c>
      <c r="C67" s="190"/>
      <c r="D67" s="190"/>
      <c r="E67" s="309">
        <f t="shared" si="2"/>
        <v>0</v>
      </c>
    </row>
    <row r="68" spans="1:5" ht="12.75">
      <c r="A68" s="142">
        <v>17</v>
      </c>
      <c r="B68" s="147" t="s">
        <v>415</v>
      </c>
      <c r="C68" s="190"/>
      <c r="D68" s="190"/>
      <c r="E68" s="309">
        <f t="shared" si="2"/>
        <v>0</v>
      </c>
    </row>
    <row r="69" spans="1:5" ht="12.75">
      <c r="A69" s="142">
        <v>18</v>
      </c>
      <c r="B69" s="147" t="s">
        <v>416</v>
      </c>
      <c r="C69" s="190"/>
      <c r="D69" s="190"/>
      <c r="E69" s="309">
        <f t="shared" si="2"/>
        <v>0</v>
      </c>
    </row>
    <row r="70" spans="1:7" ht="12.75">
      <c r="A70" s="142">
        <v>19</v>
      </c>
      <c r="B70" s="147" t="s">
        <v>417</v>
      </c>
      <c r="C70" s="190"/>
      <c r="D70" s="190"/>
      <c r="E70" s="309">
        <f t="shared" si="2"/>
        <v>0</v>
      </c>
      <c r="G70" s="380"/>
    </row>
    <row r="71" spans="1:5" ht="12.75">
      <c r="A71" s="307"/>
      <c r="B71" s="308" t="s">
        <v>182</v>
      </c>
      <c r="C71" s="309">
        <f>SUM(C52:C70)</f>
        <v>180980</v>
      </c>
      <c r="D71" s="309">
        <f>SUM(D52:D70)</f>
        <v>3700</v>
      </c>
      <c r="E71" s="309">
        <f>SUM(E52:E70)</f>
        <v>184680</v>
      </c>
    </row>
    <row r="72" ht="12.75">
      <c r="J72" s="43"/>
    </row>
    <row r="73" spans="1:5" ht="12.75">
      <c r="A73" s="310" t="s">
        <v>167</v>
      </c>
      <c r="B73" s="308" t="s">
        <v>549</v>
      </c>
      <c r="C73" s="310" t="s">
        <v>585</v>
      </c>
      <c r="D73" s="310" t="s">
        <v>618</v>
      </c>
      <c r="E73" s="516" t="s">
        <v>182</v>
      </c>
    </row>
    <row r="74" spans="1:5" ht="12.75">
      <c r="A74" s="310"/>
      <c r="B74" s="311"/>
      <c r="C74" s="310" t="s">
        <v>593</v>
      </c>
      <c r="D74" s="310"/>
      <c r="E74" s="516"/>
    </row>
    <row r="75" spans="1:10" ht="12.75">
      <c r="A75" s="205" t="s">
        <v>561</v>
      </c>
      <c r="G75" s="9"/>
      <c r="H75" s="9"/>
      <c r="I75" s="9"/>
      <c r="J75" s="1"/>
    </row>
    <row r="76" spans="1:10" ht="12.75">
      <c r="A76" s="142">
        <v>1</v>
      </c>
      <c r="B76" s="147" t="s">
        <v>418</v>
      </c>
      <c r="C76" s="190"/>
      <c r="D76" s="190"/>
      <c r="E76" s="309">
        <f aca="true" t="shared" si="3" ref="E76:E97">SUM(C76:D76)</f>
        <v>0</v>
      </c>
      <c r="G76" s="9"/>
      <c r="H76" s="9"/>
      <c r="I76" s="9"/>
      <c r="J76" s="1"/>
    </row>
    <row r="77" spans="1:10" ht="12.75">
      <c r="A77" s="142">
        <v>2</v>
      </c>
      <c r="B77" s="147" t="s">
        <v>419</v>
      </c>
      <c r="C77" s="190"/>
      <c r="D77" s="190"/>
      <c r="E77" s="309">
        <f t="shared" si="3"/>
        <v>0</v>
      </c>
      <c r="G77" s="9"/>
      <c r="H77" s="9"/>
      <c r="I77" s="9"/>
      <c r="J77" s="1"/>
    </row>
    <row r="78" spans="1:10" ht="12.75">
      <c r="A78" s="142">
        <v>3</v>
      </c>
      <c r="B78" s="147" t="s">
        <v>420</v>
      </c>
      <c r="C78" s="190"/>
      <c r="D78" s="190"/>
      <c r="E78" s="309">
        <f t="shared" si="3"/>
        <v>0</v>
      </c>
      <c r="G78" s="9"/>
      <c r="H78" s="9"/>
      <c r="I78" s="9"/>
      <c r="J78" s="1"/>
    </row>
    <row r="79" spans="1:10" ht="12.75">
      <c r="A79" s="142">
        <v>4</v>
      </c>
      <c r="B79" s="147" t="s">
        <v>421</v>
      </c>
      <c r="C79" s="190"/>
      <c r="D79" s="190"/>
      <c r="E79" s="309">
        <f t="shared" si="3"/>
        <v>0</v>
      </c>
      <c r="G79" s="9"/>
      <c r="H79" s="9"/>
      <c r="I79" s="9"/>
      <c r="J79" s="1"/>
    </row>
    <row r="80" spans="1:10" ht="12.75">
      <c r="A80" s="142">
        <v>5</v>
      </c>
      <c r="B80" s="147" t="s">
        <v>422</v>
      </c>
      <c r="C80" s="190"/>
      <c r="D80" s="190"/>
      <c r="E80" s="309">
        <f t="shared" si="3"/>
        <v>0</v>
      </c>
      <c r="G80" s="9"/>
      <c r="H80" s="9"/>
      <c r="I80" s="9"/>
      <c r="J80" s="1"/>
    </row>
    <row r="81" spans="1:10" ht="12.75">
      <c r="A81" s="142">
        <v>6</v>
      </c>
      <c r="B81" s="147" t="s">
        <v>423</v>
      </c>
      <c r="C81" s="190">
        <v>33330</v>
      </c>
      <c r="D81" s="190"/>
      <c r="E81" s="309">
        <f t="shared" si="3"/>
        <v>33330</v>
      </c>
      <c r="G81" s="9"/>
      <c r="H81" s="9"/>
      <c r="I81" s="9"/>
      <c r="J81" s="1"/>
    </row>
    <row r="82" spans="1:10" ht="12.75">
      <c r="A82" s="142">
        <v>7</v>
      </c>
      <c r="B82" s="147" t="s">
        <v>424</v>
      </c>
      <c r="C82" s="190">
        <v>96260</v>
      </c>
      <c r="D82" s="190">
        <f>30580+120</f>
        <v>30700</v>
      </c>
      <c r="E82" s="309">
        <f t="shared" si="3"/>
        <v>126960</v>
      </c>
      <c r="G82" s="9"/>
      <c r="H82" s="9"/>
      <c r="I82" s="9"/>
      <c r="J82" s="1"/>
    </row>
    <row r="83" spans="1:10" ht="12.75">
      <c r="A83" s="142">
        <v>8</v>
      </c>
      <c r="B83" s="147" t="s">
        <v>425</v>
      </c>
      <c r="C83" s="190"/>
      <c r="D83" s="190"/>
      <c r="E83" s="309">
        <f t="shared" si="3"/>
        <v>0</v>
      </c>
      <c r="G83" s="9"/>
      <c r="H83" s="9"/>
      <c r="I83" s="9"/>
      <c r="J83" s="1"/>
    </row>
    <row r="84" spans="1:10" ht="12.75">
      <c r="A84" s="142">
        <v>9</v>
      </c>
      <c r="B84" s="147" t="s">
        <v>426</v>
      </c>
      <c r="C84" s="190">
        <v>4630</v>
      </c>
      <c r="D84" s="190"/>
      <c r="E84" s="309">
        <f t="shared" si="3"/>
        <v>4630</v>
      </c>
      <c r="G84" s="9"/>
      <c r="H84" s="9"/>
      <c r="I84" s="9"/>
      <c r="J84" s="1"/>
    </row>
    <row r="85" spans="1:10" ht="12.75">
      <c r="A85" s="142">
        <v>10</v>
      </c>
      <c r="B85" s="147" t="s">
        <v>427</v>
      </c>
      <c r="C85" s="190"/>
      <c r="D85" s="190"/>
      <c r="E85" s="309">
        <f t="shared" si="3"/>
        <v>0</v>
      </c>
      <c r="G85" s="9"/>
      <c r="H85" s="9"/>
      <c r="I85" s="9"/>
      <c r="J85" s="1"/>
    </row>
    <row r="86" spans="1:10" ht="12.75">
      <c r="A86" s="142">
        <v>11</v>
      </c>
      <c r="B86" s="147" t="s">
        <v>428</v>
      </c>
      <c r="C86" s="190"/>
      <c r="D86" s="190"/>
      <c r="E86" s="309">
        <f t="shared" si="3"/>
        <v>0</v>
      </c>
      <c r="G86" s="9"/>
      <c r="H86" s="9"/>
      <c r="I86" s="9"/>
      <c r="J86" s="1"/>
    </row>
    <row r="87" spans="1:10" ht="12.75">
      <c r="A87" s="142">
        <v>12</v>
      </c>
      <c r="B87" s="147" t="s">
        <v>429</v>
      </c>
      <c r="C87" s="190"/>
      <c r="D87" s="190"/>
      <c r="E87" s="309">
        <f t="shared" si="3"/>
        <v>0</v>
      </c>
      <c r="G87" s="9"/>
      <c r="H87" s="9"/>
      <c r="I87" s="9"/>
      <c r="J87" s="1"/>
    </row>
    <row r="88" spans="1:10" ht="12.75">
      <c r="A88" s="142">
        <v>13</v>
      </c>
      <c r="B88" s="147" t="s">
        <v>430</v>
      </c>
      <c r="C88" s="190">
        <v>3700</v>
      </c>
      <c r="D88" s="190"/>
      <c r="E88" s="309">
        <f t="shared" si="3"/>
        <v>3700</v>
      </c>
      <c r="G88" s="9"/>
      <c r="H88" s="9"/>
      <c r="I88" s="9"/>
      <c r="J88" s="1"/>
    </row>
    <row r="89" spans="1:10" ht="12.75">
      <c r="A89" s="142">
        <v>14</v>
      </c>
      <c r="B89" s="147" t="s">
        <v>431</v>
      </c>
      <c r="C89" s="190">
        <v>63480</v>
      </c>
      <c r="D89" s="190"/>
      <c r="E89" s="309">
        <f t="shared" si="3"/>
        <v>63480</v>
      </c>
      <c r="G89" s="9"/>
      <c r="H89" s="9"/>
      <c r="I89" s="9"/>
      <c r="J89" s="1"/>
    </row>
    <row r="90" spans="1:10" ht="12.75">
      <c r="A90" s="142">
        <v>15</v>
      </c>
      <c r="B90" s="147" t="s">
        <v>432</v>
      </c>
      <c r="C90" s="190">
        <v>3700</v>
      </c>
      <c r="D90" s="190"/>
      <c r="E90" s="309">
        <f t="shared" si="3"/>
        <v>3700</v>
      </c>
      <c r="G90" s="9"/>
      <c r="H90" s="9"/>
      <c r="I90" s="9"/>
      <c r="J90" s="1"/>
    </row>
    <row r="91" spans="1:10" ht="12.75">
      <c r="A91" s="142">
        <v>16</v>
      </c>
      <c r="B91" s="147" t="s">
        <v>433</v>
      </c>
      <c r="C91" s="190"/>
      <c r="D91" s="190"/>
      <c r="E91" s="309">
        <f t="shared" si="3"/>
        <v>0</v>
      </c>
      <c r="G91" s="9"/>
      <c r="H91" s="9"/>
      <c r="I91" s="9"/>
      <c r="J91" s="1"/>
    </row>
    <row r="92" spans="1:10" ht="12.75">
      <c r="A92" s="142">
        <v>17</v>
      </c>
      <c r="B92" s="147" t="s">
        <v>434</v>
      </c>
      <c r="C92" s="190"/>
      <c r="D92" s="190"/>
      <c r="E92" s="309">
        <f t="shared" si="3"/>
        <v>0</v>
      </c>
      <c r="G92" s="9"/>
      <c r="H92" s="9"/>
      <c r="I92" s="9"/>
      <c r="J92" s="1"/>
    </row>
    <row r="93" spans="1:10" ht="12.75">
      <c r="A93" s="142">
        <v>18</v>
      </c>
      <c r="B93" s="147" t="s">
        <v>435</v>
      </c>
      <c r="C93" s="190"/>
      <c r="D93" s="190"/>
      <c r="E93" s="309">
        <f t="shared" si="3"/>
        <v>0</v>
      </c>
      <c r="G93" s="9"/>
      <c r="H93" s="9"/>
      <c r="I93" s="9"/>
      <c r="J93" s="1"/>
    </row>
    <row r="94" spans="1:10" ht="12.75">
      <c r="A94" s="142">
        <v>19</v>
      </c>
      <c r="B94" s="147" t="s">
        <v>436</v>
      </c>
      <c r="C94" s="190"/>
      <c r="D94" s="190"/>
      <c r="E94" s="309">
        <f t="shared" si="3"/>
        <v>0</v>
      </c>
      <c r="G94" s="9"/>
      <c r="H94" s="9"/>
      <c r="I94" s="9"/>
      <c r="J94" s="1"/>
    </row>
    <row r="95" spans="1:10" ht="12.75">
      <c r="A95" s="142">
        <v>20</v>
      </c>
      <c r="B95" s="147" t="s">
        <v>437</v>
      </c>
      <c r="C95" s="190"/>
      <c r="D95" s="190"/>
      <c r="E95" s="309">
        <f t="shared" si="3"/>
        <v>0</v>
      </c>
      <c r="G95" s="9"/>
      <c r="H95" s="9"/>
      <c r="I95" s="9"/>
      <c r="J95" s="1"/>
    </row>
    <row r="96" spans="1:10" ht="12.75">
      <c r="A96" s="142">
        <v>21</v>
      </c>
      <c r="B96" s="147" t="s">
        <v>438</v>
      </c>
      <c r="C96" s="190">
        <v>30990</v>
      </c>
      <c r="D96" s="190"/>
      <c r="E96" s="309">
        <f t="shared" si="3"/>
        <v>30990</v>
      </c>
      <c r="G96" s="9"/>
      <c r="H96" s="9"/>
      <c r="I96" s="9"/>
      <c r="J96" s="1"/>
    </row>
    <row r="97" spans="1:10" ht="12.75">
      <c r="A97" s="142" t="s">
        <v>801</v>
      </c>
      <c r="B97" s="147" t="s">
        <v>811</v>
      </c>
      <c r="C97" s="190">
        <v>36640</v>
      </c>
      <c r="D97" s="190"/>
      <c r="E97" s="309">
        <f t="shared" si="3"/>
        <v>36640</v>
      </c>
      <c r="G97" s="9"/>
      <c r="H97" s="9"/>
      <c r="I97" s="9"/>
      <c r="J97" s="1"/>
    </row>
    <row r="98" spans="1:10" ht="12.75">
      <c r="A98" s="307"/>
      <c r="B98" s="308" t="s">
        <v>182</v>
      </c>
      <c r="C98" s="309">
        <f>SUM(C76:C97)</f>
        <v>272730</v>
      </c>
      <c r="D98" s="309">
        <f>SUM(D76:D97)</f>
        <v>30700</v>
      </c>
      <c r="E98" s="309">
        <f>SUM(E76:E97)</f>
        <v>303430</v>
      </c>
      <c r="G98" s="9"/>
      <c r="H98" s="9"/>
      <c r="I98" s="9"/>
      <c r="J98" s="1"/>
    </row>
    <row r="99" spans="7:10" ht="12.75">
      <c r="G99" s="9"/>
      <c r="H99" s="9"/>
      <c r="I99" s="9"/>
      <c r="J99" s="9"/>
    </row>
    <row r="100" spans="1:5" ht="12.75">
      <c r="A100" s="84" t="str">
        <f>+A44</f>
        <v>Ordenanza N° 5677/08</v>
      </c>
      <c r="B100" s="81"/>
      <c r="C100" s="81"/>
      <c r="D100" s="81"/>
      <c r="E100" s="81"/>
    </row>
    <row r="101" spans="1:5" ht="12.75">
      <c r="A101" s="517" t="str">
        <f>+A45</f>
        <v>PRESUPUESTO 2009</v>
      </c>
      <c r="B101" s="517"/>
      <c r="C101" s="517"/>
      <c r="D101" s="517"/>
      <c r="E101" s="517"/>
    </row>
    <row r="102" spans="1:5" ht="12.75">
      <c r="A102" s="88" t="str">
        <f>+A46</f>
        <v>Juris.:</v>
      </c>
      <c r="B102" s="520" t="s">
        <v>594</v>
      </c>
      <c r="C102" s="520"/>
      <c r="D102" s="520"/>
      <c r="E102" s="81"/>
    </row>
    <row r="103" spans="1:5" ht="12.75">
      <c r="A103" s="517" t="s">
        <v>572</v>
      </c>
      <c r="B103" s="517"/>
      <c r="C103" s="517"/>
      <c r="D103" s="517"/>
      <c r="E103" s="517"/>
    </row>
    <row r="104" spans="7:10" ht="12.75">
      <c r="G104" s="9"/>
      <c r="H104" s="9"/>
      <c r="I104" s="9"/>
      <c r="J104" s="9"/>
    </row>
    <row r="105" spans="1:5" ht="12.75">
      <c r="A105" s="310" t="s">
        <v>167</v>
      </c>
      <c r="B105" s="308" t="s">
        <v>576</v>
      </c>
      <c r="C105" s="310" t="s">
        <v>585</v>
      </c>
      <c r="D105" s="310" t="s">
        <v>618</v>
      </c>
      <c r="E105" s="516" t="s">
        <v>182</v>
      </c>
    </row>
    <row r="106" spans="1:5" ht="12.75">
      <c r="A106" s="310"/>
      <c r="B106" s="311"/>
      <c r="C106" s="310" t="s">
        <v>593</v>
      </c>
      <c r="D106" s="310"/>
      <c r="E106" s="516"/>
    </row>
    <row r="107" ht="12.75">
      <c r="A107" s="205" t="s">
        <v>562</v>
      </c>
    </row>
    <row r="108" spans="1:5" ht="12.75">
      <c r="A108" s="142">
        <v>1</v>
      </c>
      <c r="B108" s="147" t="s">
        <v>439</v>
      </c>
      <c r="C108" s="190">
        <v>8400</v>
      </c>
      <c r="D108" s="190"/>
      <c r="E108" s="309">
        <f aca="true" t="shared" si="4" ref="E108:E118">SUM(C108:D108)</f>
        <v>8400</v>
      </c>
    </row>
    <row r="109" spans="1:5" ht="12.75">
      <c r="A109" s="142">
        <v>2</v>
      </c>
      <c r="B109" s="147" t="s">
        <v>440</v>
      </c>
      <c r="C109" s="190"/>
      <c r="D109" s="190"/>
      <c r="E109" s="309">
        <f t="shared" si="4"/>
        <v>0</v>
      </c>
    </row>
    <row r="110" spans="1:5" ht="12.75">
      <c r="A110" s="142">
        <v>3</v>
      </c>
      <c r="B110" s="147" t="s">
        <v>441</v>
      </c>
      <c r="C110" s="190"/>
      <c r="D110" s="190"/>
      <c r="E110" s="309">
        <f t="shared" si="4"/>
        <v>0</v>
      </c>
    </row>
    <row r="111" spans="1:5" ht="12.75">
      <c r="A111" s="142">
        <v>4</v>
      </c>
      <c r="B111" s="147" t="s">
        <v>442</v>
      </c>
      <c r="C111" s="190"/>
      <c r="D111" s="190"/>
      <c r="E111" s="309">
        <f t="shared" si="4"/>
        <v>0</v>
      </c>
    </row>
    <row r="112" spans="1:5" ht="12.75">
      <c r="A112" s="142">
        <v>5</v>
      </c>
      <c r="B112" s="147" t="s">
        <v>443</v>
      </c>
      <c r="C112" s="190"/>
      <c r="D112" s="190"/>
      <c r="E112" s="309">
        <f t="shared" si="4"/>
        <v>0</v>
      </c>
    </row>
    <row r="113" spans="1:5" ht="12.75">
      <c r="A113" s="142">
        <v>6</v>
      </c>
      <c r="B113" s="147" t="s">
        <v>444</v>
      </c>
      <c r="C113" s="190"/>
      <c r="D113" s="190"/>
      <c r="E113" s="309">
        <f t="shared" si="4"/>
        <v>0</v>
      </c>
    </row>
    <row r="114" spans="1:5" ht="12.75">
      <c r="A114" s="142">
        <v>7</v>
      </c>
      <c r="B114" s="147" t="s">
        <v>452</v>
      </c>
      <c r="C114" s="190">
        <v>420</v>
      </c>
      <c r="D114" s="190"/>
      <c r="E114" s="309">
        <f t="shared" si="4"/>
        <v>420</v>
      </c>
    </row>
    <row r="115" spans="1:5" ht="12.75">
      <c r="A115" s="142">
        <v>8</v>
      </c>
      <c r="B115" s="147" t="s">
        <v>453</v>
      </c>
      <c r="C115" s="190"/>
      <c r="D115" s="190">
        <v>2000</v>
      </c>
      <c r="E115" s="309">
        <f t="shared" si="4"/>
        <v>2000</v>
      </c>
    </row>
    <row r="116" spans="1:5" ht="12.75">
      <c r="A116" s="142">
        <v>9</v>
      </c>
      <c r="B116" s="147" t="s">
        <v>456</v>
      </c>
      <c r="C116" s="190"/>
      <c r="D116" s="190"/>
      <c r="E116" s="309">
        <f t="shared" si="4"/>
        <v>0</v>
      </c>
    </row>
    <row r="117" spans="1:5" ht="12.75">
      <c r="A117" s="142">
        <v>10</v>
      </c>
      <c r="B117" s="147" t="s">
        <v>454</v>
      </c>
      <c r="C117" s="190"/>
      <c r="D117" s="190"/>
      <c r="E117" s="309">
        <f t="shared" si="4"/>
        <v>0</v>
      </c>
    </row>
    <row r="118" spans="1:5" ht="12.75">
      <c r="A118" s="142" t="s">
        <v>470</v>
      </c>
      <c r="B118" s="147" t="s">
        <v>50</v>
      </c>
      <c r="C118" s="190">
        <v>2000</v>
      </c>
      <c r="D118" s="190"/>
      <c r="E118" s="309">
        <f t="shared" si="4"/>
        <v>2000</v>
      </c>
    </row>
    <row r="119" spans="1:5" ht="12.75">
      <c r="A119" s="307"/>
      <c r="B119" s="308" t="s">
        <v>182</v>
      </c>
      <c r="C119" s="309">
        <f>SUM(C108:C118)</f>
        <v>10820</v>
      </c>
      <c r="D119" s="309">
        <f>SUM(D108:D118)</f>
        <v>2000</v>
      </c>
      <c r="E119" s="309">
        <f>SUM(E108:E118)</f>
        <v>12820</v>
      </c>
    </row>
    <row r="120" spans="1:7" ht="12.75">
      <c r="A120" s="84" t="str">
        <f>+A44</f>
        <v>Ordenanza N° 5677/08</v>
      </c>
      <c r="B120" s="81"/>
      <c r="C120" s="81"/>
      <c r="D120" s="81"/>
      <c r="E120" s="81"/>
      <c r="G120" s="81"/>
    </row>
    <row r="121" spans="1:7" ht="12.75">
      <c r="A121" s="517" t="str">
        <f>+A45</f>
        <v>PRESUPUESTO 2009</v>
      </c>
      <c r="B121" s="517"/>
      <c r="C121" s="517"/>
      <c r="D121" s="517"/>
      <c r="E121" s="517"/>
      <c r="F121" s="517"/>
      <c r="G121" s="517"/>
    </row>
    <row r="122" spans="1:7" ht="12.75">
      <c r="A122" s="88" t="str">
        <f>+A46</f>
        <v>Juris.:</v>
      </c>
      <c r="B122" s="520" t="s">
        <v>601</v>
      </c>
      <c r="C122" s="520"/>
      <c r="D122" s="81"/>
      <c r="E122" s="81"/>
      <c r="F122" s="81"/>
      <c r="G122" s="81"/>
    </row>
    <row r="123" spans="1:2" ht="12.75">
      <c r="A123" s="28" t="s">
        <v>572</v>
      </c>
      <c r="B123" s="14"/>
    </row>
    <row r="125" spans="1:7" ht="12.75">
      <c r="A125" s="310" t="s">
        <v>167</v>
      </c>
      <c r="B125" s="308" t="s">
        <v>555</v>
      </c>
      <c r="C125" s="310" t="s">
        <v>574</v>
      </c>
      <c r="D125" s="310" t="s">
        <v>595</v>
      </c>
      <c r="E125" s="310" t="s">
        <v>596</v>
      </c>
      <c r="F125" s="310" t="s">
        <v>597</v>
      </c>
      <c r="G125" s="516" t="s">
        <v>182</v>
      </c>
    </row>
    <row r="126" spans="1:7" ht="12.75">
      <c r="A126" s="310"/>
      <c r="B126" s="311"/>
      <c r="C126" s="310" t="s">
        <v>598</v>
      </c>
      <c r="D126" s="310" t="s">
        <v>599</v>
      </c>
      <c r="E126" s="310" t="s">
        <v>600</v>
      </c>
      <c r="F126" s="310" t="s">
        <v>602</v>
      </c>
      <c r="G126" s="516"/>
    </row>
    <row r="127" ht="12.75">
      <c r="A127" s="205" t="s">
        <v>554</v>
      </c>
    </row>
    <row r="128" spans="1:7" ht="12.75">
      <c r="A128" s="144" t="s">
        <v>210</v>
      </c>
      <c r="B128" s="147" t="s">
        <v>211</v>
      </c>
      <c r="C128" s="190">
        <v>241640</v>
      </c>
      <c r="D128" s="190">
        <v>490970</v>
      </c>
      <c r="E128" s="190">
        <v>254300</v>
      </c>
      <c r="F128" s="190">
        <v>99380</v>
      </c>
      <c r="G128" s="309">
        <f>SUM(C128:F128)</f>
        <v>1086290</v>
      </c>
    </row>
    <row r="129" spans="1:7" ht="12.75">
      <c r="A129" s="144" t="s">
        <v>212</v>
      </c>
      <c r="B129" s="147" t="s">
        <v>213</v>
      </c>
      <c r="C129" s="190">
        <v>67860</v>
      </c>
      <c r="D129" s="190">
        <v>223360</v>
      </c>
      <c r="E129" s="190">
        <v>123700</v>
      </c>
      <c r="F129" s="190">
        <v>44350</v>
      </c>
      <c r="G129" s="309">
        <f aca="true" t="shared" si="5" ref="G129:G141">SUM(C129:F129)</f>
        <v>459270</v>
      </c>
    </row>
    <row r="130" spans="1:7" ht="12.75">
      <c r="A130" s="144" t="s">
        <v>214</v>
      </c>
      <c r="B130" s="147" t="s">
        <v>285</v>
      </c>
      <c r="C130" s="190">
        <v>0</v>
      </c>
      <c r="D130" s="190">
        <v>0</v>
      </c>
      <c r="E130" s="190">
        <v>0</v>
      </c>
      <c r="F130" s="190">
        <v>0</v>
      </c>
      <c r="G130" s="309">
        <f t="shared" si="5"/>
        <v>0</v>
      </c>
    </row>
    <row r="131" spans="1:7" ht="12.75">
      <c r="A131" s="144" t="s">
        <v>216</v>
      </c>
      <c r="B131" s="147" t="s">
        <v>215</v>
      </c>
      <c r="C131" s="190">
        <v>11340</v>
      </c>
      <c r="D131" s="190">
        <v>0</v>
      </c>
      <c r="E131" s="190">
        <v>18070</v>
      </c>
      <c r="F131" s="190">
        <v>99360</v>
      </c>
      <c r="G131" s="309">
        <f t="shared" si="5"/>
        <v>128770</v>
      </c>
    </row>
    <row r="132" spans="1:7" ht="12.75">
      <c r="A132" s="144" t="s">
        <v>217</v>
      </c>
      <c r="B132" s="147" t="s">
        <v>218</v>
      </c>
      <c r="C132" s="190">
        <v>101780</v>
      </c>
      <c r="D132" s="190">
        <v>428330</v>
      </c>
      <c r="E132" s="190">
        <v>180930</v>
      </c>
      <c r="F132" s="190">
        <v>10610</v>
      </c>
      <c r="G132" s="309">
        <f t="shared" si="5"/>
        <v>721650</v>
      </c>
    </row>
    <row r="133" spans="1:7" ht="12.75">
      <c r="A133" s="144" t="s">
        <v>219</v>
      </c>
      <c r="B133" s="147" t="s">
        <v>286</v>
      </c>
      <c r="C133" s="190">
        <v>2050</v>
      </c>
      <c r="D133" s="190">
        <v>56760</v>
      </c>
      <c r="E133" s="190">
        <v>20080</v>
      </c>
      <c r="F133" s="190">
        <v>11260</v>
      </c>
      <c r="G133" s="309">
        <f t="shared" si="5"/>
        <v>90150</v>
      </c>
    </row>
    <row r="134" spans="1:7" ht="12.75">
      <c r="A134" s="144" t="s">
        <v>221</v>
      </c>
      <c r="B134" s="147" t="s">
        <v>220</v>
      </c>
      <c r="C134" s="190">
        <v>225860</v>
      </c>
      <c r="D134" s="190">
        <v>619510</v>
      </c>
      <c r="E134" s="190">
        <v>309150</v>
      </c>
      <c r="F134" s="190">
        <v>168200</v>
      </c>
      <c r="G134" s="309">
        <f t="shared" si="5"/>
        <v>1322720</v>
      </c>
    </row>
    <row r="135" spans="1:9" ht="12.75">
      <c r="A135" s="144" t="s">
        <v>223</v>
      </c>
      <c r="B135" s="147" t="s">
        <v>222</v>
      </c>
      <c r="C135" s="190">
        <v>25770</v>
      </c>
      <c r="D135" s="190">
        <v>98250</v>
      </c>
      <c r="E135" s="190">
        <v>69220</v>
      </c>
      <c r="F135" s="190">
        <v>20400</v>
      </c>
      <c r="G135" s="309">
        <f t="shared" si="5"/>
        <v>213640</v>
      </c>
      <c r="I135" s="9"/>
    </row>
    <row r="136" spans="1:9" ht="12.75">
      <c r="A136" s="144" t="s">
        <v>224</v>
      </c>
      <c r="B136" s="147" t="s">
        <v>287</v>
      </c>
      <c r="C136" s="190">
        <v>33670</v>
      </c>
      <c r="D136" s="190">
        <v>24220</v>
      </c>
      <c r="E136" s="190">
        <v>9300</v>
      </c>
      <c r="F136" s="190">
        <v>5840</v>
      </c>
      <c r="G136" s="309">
        <f t="shared" si="5"/>
        <v>73030</v>
      </c>
      <c r="I136" s="9"/>
    </row>
    <row r="137" spans="1:9" ht="12.75">
      <c r="A137" s="144" t="s">
        <v>225</v>
      </c>
      <c r="B137" s="147" t="s">
        <v>289</v>
      </c>
      <c r="C137" s="190">
        <v>33790</v>
      </c>
      <c r="D137" s="190">
        <v>142240</v>
      </c>
      <c r="E137" s="190">
        <v>60020</v>
      </c>
      <c r="F137" s="190">
        <v>3530</v>
      </c>
      <c r="G137" s="309">
        <f t="shared" si="5"/>
        <v>239580</v>
      </c>
      <c r="I137" s="9"/>
    </row>
    <row r="138" spans="1:9" ht="12.75">
      <c r="A138" s="144" t="s">
        <v>284</v>
      </c>
      <c r="B138" s="147" t="s">
        <v>290</v>
      </c>
      <c r="C138" s="190">
        <v>112400</v>
      </c>
      <c r="D138" s="190">
        <v>286060</v>
      </c>
      <c r="E138" s="190">
        <v>147870</v>
      </c>
      <c r="F138" s="190">
        <v>70790</v>
      </c>
      <c r="G138" s="309">
        <f t="shared" si="5"/>
        <v>617120</v>
      </c>
      <c r="I138" s="9"/>
    </row>
    <row r="139" spans="1:9" ht="12.75">
      <c r="A139" s="144" t="s">
        <v>288</v>
      </c>
      <c r="B139" s="147" t="s">
        <v>291</v>
      </c>
      <c r="C139" s="190">
        <v>19650</v>
      </c>
      <c r="D139" s="190">
        <v>187740</v>
      </c>
      <c r="E139" s="190">
        <v>96500</v>
      </c>
      <c r="F139" s="190">
        <v>46420</v>
      </c>
      <c r="G139" s="309">
        <f t="shared" si="5"/>
        <v>350310</v>
      </c>
      <c r="I139" s="9"/>
    </row>
    <row r="140" spans="1:9" ht="12.75">
      <c r="A140" s="144" t="s">
        <v>292</v>
      </c>
      <c r="B140" s="147" t="s">
        <v>294</v>
      </c>
      <c r="C140" s="190">
        <v>11160</v>
      </c>
      <c r="D140" s="190">
        <v>29110</v>
      </c>
      <c r="E140" s="190">
        <v>14940</v>
      </c>
      <c r="F140" s="190">
        <v>7120</v>
      </c>
      <c r="G140" s="309">
        <f t="shared" si="5"/>
        <v>62330</v>
      </c>
      <c r="I140" s="9"/>
    </row>
    <row r="141" spans="1:9" ht="12.75">
      <c r="A141" s="144" t="s">
        <v>293</v>
      </c>
      <c r="B141" s="147" t="s">
        <v>295</v>
      </c>
      <c r="C141" s="190"/>
      <c r="D141" s="190"/>
      <c r="E141" s="190"/>
      <c r="F141" s="190"/>
      <c r="G141" s="309">
        <f t="shared" si="5"/>
        <v>0</v>
      </c>
      <c r="I141" s="9"/>
    </row>
    <row r="142" spans="1:7" ht="12.75">
      <c r="A142" s="307"/>
      <c r="B142" s="308" t="s">
        <v>182</v>
      </c>
      <c r="C142" s="309">
        <f>SUM(C128:C141)</f>
        <v>886970</v>
      </c>
      <c r="D142" s="309">
        <f>SUM(D128:D141)</f>
        <v>2586550</v>
      </c>
      <c r="E142" s="309">
        <f>SUM(E128:E141)</f>
        <v>1304080</v>
      </c>
      <c r="F142" s="309">
        <f>SUM(F128:F141)</f>
        <v>587260</v>
      </c>
      <c r="G142" s="309">
        <f>SUM(G128:G141)</f>
        <v>5364860</v>
      </c>
    </row>
    <row r="144" spans="1:7" ht="12.75">
      <c r="A144" s="310" t="s">
        <v>167</v>
      </c>
      <c r="B144" s="308" t="s">
        <v>557</v>
      </c>
      <c r="C144" s="310" t="s">
        <v>574</v>
      </c>
      <c r="D144" s="310" t="s">
        <v>595</v>
      </c>
      <c r="E144" s="310" t="s">
        <v>596</v>
      </c>
      <c r="F144" s="310" t="s">
        <v>597</v>
      </c>
      <c r="G144" s="516" t="s">
        <v>182</v>
      </c>
    </row>
    <row r="145" spans="1:7" ht="12.75">
      <c r="A145" s="310"/>
      <c r="B145" s="311"/>
      <c r="C145" s="310" t="s">
        <v>598</v>
      </c>
      <c r="D145" s="310" t="s">
        <v>599</v>
      </c>
      <c r="E145" s="310" t="s">
        <v>600</v>
      </c>
      <c r="F145" s="310" t="s">
        <v>602</v>
      </c>
      <c r="G145" s="516"/>
    </row>
    <row r="146" ht="12.75">
      <c r="A146" s="205" t="s">
        <v>558</v>
      </c>
    </row>
    <row r="147" spans="1:9" ht="12.75">
      <c r="A147" s="144" t="s">
        <v>210</v>
      </c>
      <c r="B147" s="147" t="s">
        <v>211</v>
      </c>
      <c r="C147" s="190">
        <v>20120</v>
      </c>
      <c r="D147" s="190">
        <v>19700</v>
      </c>
      <c r="E147" s="393">
        <v>5980</v>
      </c>
      <c r="F147" s="190">
        <v>17280</v>
      </c>
      <c r="G147" s="309">
        <f>SUM(C147:F147)</f>
        <v>63080</v>
      </c>
      <c r="I147" s="9"/>
    </row>
    <row r="148" spans="1:9" ht="12.75">
      <c r="A148" s="144" t="s">
        <v>212</v>
      </c>
      <c r="B148" s="147" t="s">
        <v>213</v>
      </c>
      <c r="C148" s="190">
        <v>1890</v>
      </c>
      <c r="D148" s="393">
        <v>4390</v>
      </c>
      <c r="E148" s="393">
        <v>2050</v>
      </c>
      <c r="F148" s="190">
        <v>1880</v>
      </c>
      <c r="G148" s="309">
        <f aca="true" t="shared" si="6" ref="G148:G159">SUM(C148:F148)</f>
        <v>10210</v>
      </c>
      <c r="I148" s="9"/>
    </row>
    <row r="149" spans="1:9" ht="12.75">
      <c r="A149" s="144" t="s">
        <v>214</v>
      </c>
      <c r="B149" s="147" t="s">
        <v>285</v>
      </c>
      <c r="C149" s="190">
        <v>0</v>
      </c>
      <c r="D149" s="393">
        <v>0</v>
      </c>
      <c r="E149" s="393">
        <v>0</v>
      </c>
      <c r="F149" s="190">
        <v>0</v>
      </c>
      <c r="G149" s="309">
        <f t="shared" si="6"/>
        <v>0</v>
      </c>
      <c r="I149" s="9"/>
    </row>
    <row r="150" spans="1:9" ht="12.75">
      <c r="A150" s="144" t="s">
        <v>216</v>
      </c>
      <c r="B150" s="147" t="s">
        <v>215</v>
      </c>
      <c r="C150" s="190">
        <v>0</v>
      </c>
      <c r="D150" s="393">
        <v>0</v>
      </c>
      <c r="E150" s="393">
        <v>0</v>
      </c>
      <c r="F150" s="190">
        <v>0</v>
      </c>
      <c r="G150" s="309">
        <f t="shared" si="6"/>
        <v>0</v>
      </c>
      <c r="I150" s="9"/>
    </row>
    <row r="151" spans="1:9" ht="12.75">
      <c r="A151" s="144" t="s">
        <v>217</v>
      </c>
      <c r="B151" s="147" t="s">
        <v>218</v>
      </c>
      <c r="C151" s="190">
        <v>42170</v>
      </c>
      <c r="D151" s="393">
        <v>40790</v>
      </c>
      <c r="E151" s="393">
        <v>13250</v>
      </c>
      <c r="F151" s="190">
        <v>29450</v>
      </c>
      <c r="G151" s="309">
        <f t="shared" si="6"/>
        <v>125660</v>
      </c>
      <c r="I151" s="9"/>
    </row>
    <row r="152" spans="1:9" ht="12.75">
      <c r="A152" s="144" t="s">
        <v>219</v>
      </c>
      <c r="B152" s="147" t="s">
        <v>286</v>
      </c>
      <c r="C152" s="190">
        <v>0</v>
      </c>
      <c r="D152" s="393">
        <v>62430</v>
      </c>
      <c r="E152" s="393">
        <v>31210</v>
      </c>
      <c r="F152" s="190">
        <v>0</v>
      </c>
      <c r="G152" s="309">
        <f t="shared" si="6"/>
        <v>93640</v>
      </c>
      <c r="I152" s="9"/>
    </row>
    <row r="153" spans="1:9" ht="12.75">
      <c r="A153" s="144" t="s">
        <v>221</v>
      </c>
      <c r="B153" s="147" t="s">
        <v>220</v>
      </c>
      <c r="C153" s="190">
        <v>39330</v>
      </c>
      <c r="D153" s="393">
        <v>42570</v>
      </c>
      <c r="E153" s="393">
        <v>26360</v>
      </c>
      <c r="F153" s="190">
        <v>29810</v>
      </c>
      <c r="G153" s="309">
        <f t="shared" si="6"/>
        <v>138070</v>
      </c>
      <c r="I153" s="9"/>
    </row>
    <row r="154" spans="1:9" ht="12.75">
      <c r="A154" s="144" t="s">
        <v>223</v>
      </c>
      <c r="B154" s="147" t="s">
        <v>222</v>
      </c>
      <c r="C154" s="190">
        <v>17490</v>
      </c>
      <c r="D154" s="393">
        <v>12790</v>
      </c>
      <c r="E154" s="393">
        <v>17490</v>
      </c>
      <c r="F154" s="190">
        <v>17490</v>
      </c>
      <c r="G154" s="309">
        <f t="shared" si="6"/>
        <v>65260</v>
      </c>
      <c r="I154" s="9"/>
    </row>
    <row r="155" spans="1:9" ht="12.75">
      <c r="A155" s="144" t="s">
        <v>224</v>
      </c>
      <c r="B155" s="147" t="s">
        <v>287</v>
      </c>
      <c r="C155" s="190">
        <v>0</v>
      </c>
      <c r="D155" s="393">
        <v>0</v>
      </c>
      <c r="E155" s="393">
        <v>0</v>
      </c>
      <c r="F155" s="190">
        <v>0</v>
      </c>
      <c r="G155" s="309">
        <f t="shared" si="6"/>
        <v>0</v>
      </c>
      <c r="I155" s="9"/>
    </row>
    <row r="156" spans="1:9" ht="12.75">
      <c r="A156" s="144" t="s">
        <v>225</v>
      </c>
      <c r="B156" s="147" t="s">
        <v>289</v>
      </c>
      <c r="C156" s="190">
        <v>14040</v>
      </c>
      <c r="D156" s="393">
        <v>14040</v>
      </c>
      <c r="E156" s="393">
        <v>4580</v>
      </c>
      <c r="F156" s="190">
        <v>10200</v>
      </c>
      <c r="G156" s="309">
        <f t="shared" si="6"/>
        <v>42860</v>
      </c>
      <c r="I156" s="9"/>
    </row>
    <row r="157" spans="1:9" ht="12.75">
      <c r="A157" s="144" t="s">
        <v>284</v>
      </c>
      <c r="B157" s="147" t="s">
        <v>290</v>
      </c>
      <c r="C157" s="190">
        <v>11410</v>
      </c>
      <c r="D157" s="393">
        <v>11360</v>
      </c>
      <c r="E157" s="393">
        <v>3690</v>
      </c>
      <c r="F157" s="190">
        <v>7490</v>
      </c>
      <c r="G157" s="309">
        <f t="shared" si="6"/>
        <v>33950</v>
      </c>
      <c r="I157" s="9"/>
    </row>
    <row r="158" spans="1:9" ht="12.75">
      <c r="A158" s="144" t="s">
        <v>288</v>
      </c>
      <c r="B158" s="147" t="s">
        <v>291</v>
      </c>
      <c r="C158" s="190">
        <v>6640</v>
      </c>
      <c r="D158" s="393">
        <v>7830</v>
      </c>
      <c r="E158" s="393">
        <v>2510</v>
      </c>
      <c r="F158" s="190">
        <v>5160</v>
      </c>
      <c r="G158" s="309">
        <f t="shared" si="6"/>
        <v>22140</v>
      </c>
      <c r="I158" s="9"/>
    </row>
    <row r="159" spans="1:9" ht="12.75">
      <c r="A159" s="144" t="s">
        <v>292</v>
      </c>
      <c r="B159" s="147" t="s">
        <v>294</v>
      </c>
      <c r="C159" s="190">
        <v>960</v>
      </c>
      <c r="D159" s="393">
        <v>1130</v>
      </c>
      <c r="E159" s="393">
        <v>360</v>
      </c>
      <c r="F159" s="190">
        <v>790</v>
      </c>
      <c r="G159" s="309">
        <f t="shared" si="6"/>
        <v>3240</v>
      </c>
      <c r="I159" s="9"/>
    </row>
    <row r="160" spans="1:9" ht="12.75">
      <c r="A160" s="144" t="s">
        <v>293</v>
      </c>
      <c r="B160" s="147" t="s">
        <v>295</v>
      </c>
      <c r="C160" s="190"/>
      <c r="D160" s="190"/>
      <c r="E160" s="190"/>
      <c r="F160" s="190"/>
      <c r="G160" s="309">
        <f>SUM(C160:F160)</f>
        <v>0</v>
      </c>
      <c r="I160" s="9"/>
    </row>
    <row r="161" spans="1:8" ht="12.75">
      <c r="A161" s="307"/>
      <c r="B161" s="308" t="s">
        <v>182</v>
      </c>
      <c r="C161" s="309">
        <f>SUM(C147:C160)</f>
        <v>154050</v>
      </c>
      <c r="D161" s="309">
        <f>SUM(D147:D160)</f>
        <v>217030</v>
      </c>
      <c r="E161" s="309">
        <f>SUM(E147:E160)</f>
        <v>107480</v>
      </c>
      <c r="F161" s="309">
        <f>SUM(F147:F160)</f>
        <v>119550</v>
      </c>
      <c r="G161" s="309">
        <f>SUM(G147:G160)</f>
        <v>598110</v>
      </c>
      <c r="H161" s="9"/>
    </row>
    <row r="162" ht="12.75">
      <c r="A162" s="43" t="str">
        <f>+A120</f>
        <v>Ordenanza N° 5677/08</v>
      </c>
    </row>
    <row r="163" spans="1:7" ht="12.75">
      <c r="A163" s="517" t="str">
        <f>+A121</f>
        <v>PRESUPUESTO 2009</v>
      </c>
      <c r="B163" s="517"/>
      <c r="C163" s="517"/>
      <c r="D163" s="517"/>
      <c r="E163" s="517"/>
      <c r="F163" s="517"/>
      <c r="G163" s="517"/>
    </row>
    <row r="164" spans="1:3" ht="12.75">
      <c r="A164" s="28" t="str">
        <f>+A122</f>
        <v>Juris.:</v>
      </c>
      <c r="B164" s="498" t="s">
        <v>601</v>
      </c>
      <c r="C164" s="498"/>
    </row>
    <row r="165" spans="1:2" ht="12.75">
      <c r="A165" s="28" t="s">
        <v>572</v>
      </c>
      <c r="B165" s="14"/>
    </row>
    <row r="167" spans="1:7" ht="12.75">
      <c r="A167" s="310" t="s">
        <v>167</v>
      </c>
      <c r="B167" s="308" t="s">
        <v>560</v>
      </c>
      <c r="C167" s="310" t="s">
        <v>574</v>
      </c>
      <c r="D167" s="310" t="s">
        <v>595</v>
      </c>
      <c r="E167" s="310" t="s">
        <v>596</v>
      </c>
      <c r="F167" s="310" t="s">
        <v>597</v>
      </c>
      <c r="G167" s="516" t="s">
        <v>182</v>
      </c>
    </row>
    <row r="168" spans="1:9" ht="12.75">
      <c r="A168" s="310"/>
      <c r="B168" s="311"/>
      <c r="C168" s="310" t="s">
        <v>598</v>
      </c>
      <c r="D168" s="310" t="s">
        <v>599</v>
      </c>
      <c r="E168" s="310" t="s">
        <v>600</v>
      </c>
      <c r="F168" s="310" t="s">
        <v>602</v>
      </c>
      <c r="G168" s="516"/>
      <c r="I168" s="286"/>
    </row>
    <row r="169" ht="12.75">
      <c r="A169" s="205" t="s">
        <v>559</v>
      </c>
    </row>
    <row r="170" spans="1:9" ht="12.75">
      <c r="A170" s="142">
        <v>1</v>
      </c>
      <c r="B170" s="147" t="s">
        <v>399</v>
      </c>
      <c r="C170" s="190"/>
      <c r="D170" s="190"/>
      <c r="E170" s="190"/>
      <c r="F170" s="190"/>
      <c r="G170" s="309">
        <f>SUM(C170:F170)</f>
        <v>0</v>
      </c>
      <c r="I170" s="9"/>
    </row>
    <row r="171" spans="1:9" ht="12.75">
      <c r="A171" s="142">
        <v>2</v>
      </c>
      <c r="B171" s="147" t="s">
        <v>400</v>
      </c>
      <c r="C171" s="190"/>
      <c r="D171" s="190"/>
      <c r="E171" s="190"/>
      <c r="F171" s="190"/>
      <c r="G171" s="309">
        <f aca="true" t="shared" si="7" ref="G171:G188">SUM(C171:F171)</f>
        <v>0</v>
      </c>
      <c r="I171" s="9"/>
    </row>
    <row r="172" spans="1:9" ht="12.75">
      <c r="A172" s="142">
        <v>3</v>
      </c>
      <c r="B172" s="147" t="s">
        <v>401</v>
      </c>
      <c r="C172" s="190"/>
      <c r="D172" s="190"/>
      <c r="E172" s="190"/>
      <c r="F172" s="190"/>
      <c r="G172" s="309">
        <f t="shared" si="7"/>
        <v>0</v>
      </c>
      <c r="I172" s="9"/>
    </row>
    <row r="173" spans="1:9" ht="12.75">
      <c r="A173" s="142">
        <v>4</v>
      </c>
      <c r="B173" s="147" t="s">
        <v>402</v>
      </c>
      <c r="C173" s="190">
        <v>70540</v>
      </c>
      <c r="D173" s="190"/>
      <c r="E173" s="190"/>
      <c r="F173" s="190"/>
      <c r="G173" s="309">
        <f t="shared" si="7"/>
        <v>70540</v>
      </c>
      <c r="I173" s="9"/>
    </row>
    <row r="174" spans="1:9" ht="12.75">
      <c r="A174" s="142">
        <v>5</v>
      </c>
      <c r="B174" s="147" t="s">
        <v>403</v>
      </c>
      <c r="C174" s="190">
        <v>1390</v>
      </c>
      <c r="D174" s="190"/>
      <c r="E174" s="190"/>
      <c r="F174" s="190"/>
      <c r="G174" s="309">
        <f t="shared" si="7"/>
        <v>1390</v>
      </c>
      <c r="I174" s="9"/>
    </row>
    <row r="175" spans="1:9" ht="12.75">
      <c r="A175" s="142">
        <v>6</v>
      </c>
      <c r="B175" s="147" t="s">
        <v>404</v>
      </c>
      <c r="C175" s="190"/>
      <c r="D175" s="190"/>
      <c r="E175" s="190"/>
      <c r="F175" s="190"/>
      <c r="G175" s="309">
        <f t="shared" si="7"/>
        <v>0</v>
      </c>
      <c r="I175" s="9"/>
    </row>
    <row r="176" spans="1:9" ht="12.75">
      <c r="A176" s="142">
        <v>7</v>
      </c>
      <c r="B176" s="147" t="s">
        <v>405</v>
      </c>
      <c r="C176" s="190"/>
      <c r="D176" s="190"/>
      <c r="E176" s="190"/>
      <c r="F176" s="190"/>
      <c r="G176" s="309">
        <f t="shared" si="7"/>
        <v>0</v>
      </c>
      <c r="I176" s="9"/>
    </row>
    <row r="177" spans="1:9" ht="12.75">
      <c r="A177" s="142">
        <v>8</v>
      </c>
      <c r="B177" s="147" t="s">
        <v>406</v>
      </c>
      <c r="C177" s="190"/>
      <c r="D177" s="190"/>
      <c r="E177" s="190"/>
      <c r="F177" s="190"/>
      <c r="G177" s="309">
        <f t="shared" si="7"/>
        <v>0</v>
      </c>
      <c r="I177" s="9"/>
    </row>
    <row r="178" spans="1:9" ht="12.75">
      <c r="A178" s="142">
        <v>9</v>
      </c>
      <c r="B178" s="147" t="s">
        <v>407</v>
      </c>
      <c r="C178" s="190">
        <v>770</v>
      </c>
      <c r="D178" s="190"/>
      <c r="E178" s="190"/>
      <c r="F178" s="190"/>
      <c r="G178" s="309">
        <f t="shared" si="7"/>
        <v>770</v>
      </c>
      <c r="I178" s="9"/>
    </row>
    <row r="179" spans="1:9" ht="12.75">
      <c r="A179" s="142">
        <v>10</v>
      </c>
      <c r="B179" s="147" t="s">
        <v>408</v>
      </c>
      <c r="C179" s="190"/>
      <c r="D179" s="190"/>
      <c r="E179" s="190"/>
      <c r="F179" s="190"/>
      <c r="G179" s="309">
        <f t="shared" si="7"/>
        <v>0</v>
      </c>
      <c r="I179" s="9"/>
    </row>
    <row r="180" spans="1:9" ht="12.75">
      <c r="A180" s="142">
        <v>11</v>
      </c>
      <c r="B180" s="147" t="s">
        <v>409</v>
      </c>
      <c r="C180" s="190">
        <v>18000</v>
      </c>
      <c r="D180" s="190">
        <v>487600</v>
      </c>
      <c r="E180" s="190">
        <v>883690</v>
      </c>
      <c r="F180" s="190">
        <v>206360</v>
      </c>
      <c r="G180" s="309">
        <f t="shared" si="7"/>
        <v>1595650</v>
      </c>
      <c r="I180" s="9"/>
    </row>
    <row r="181" spans="1:9" ht="12.75">
      <c r="A181" s="142">
        <v>12</v>
      </c>
      <c r="B181" s="147" t="s">
        <v>410</v>
      </c>
      <c r="C181" s="190"/>
      <c r="D181" s="190"/>
      <c r="E181" s="190">
        <v>3600</v>
      </c>
      <c r="F181" s="190">
        <v>2000</v>
      </c>
      <c r="G181" s="309">
        <f t="shared" si="7"/>
        <v>5600</v>
      </c>
      <c r="I181" s="9"/>
    </row>
    <row r="182" spans="1:9" ht="12.75">
      <c r="A182" s="142">
        <v>13</v>
      </c>
      <c r="B182" s="147" t="s">
        <v>411</v>
      </c>
      <c r="C182" s="190"/>
      <c r="D182" s="190"/>
      <c r="E182" s="190"/>
      <c r="F182" s="190"/>
      <c r="G182" s="309">
        <f t="shared" si="7"/>
        <v>0</v>
      </c>
      <c r="I182" s="9"/>
    </row>
    <row r="183" spans="1:9" ht="12.75">
      <c r="A183" s="142">
        <v>14</v>
      </c>
      <c r="B183" s="147" t="s">
        <v>412</v>
      </c>
      <c r="C183" s="190">
        <v>2070</v>
      </c>
      <c r="D183" s="190"/>
      <c r="E183" s="190"/>
      <c r="F183" s="190"/>
      <c r="G183" s="309">
        <f t="shared" si="7"/>
        <v>2070</v>
      </c>
      <c r="I183" s="9"/>
    </row>
    <row r="184" spans="1:9" ht="12.75">
      <c r="A184" s="142">
        <v>15</v>
      </c>
      <c r="B184" s="147" t="s">
        <v>413</v>
      </c>
      <c r="C184" s="190"/>
      <c r="D184" s="190"/>
      <c r="E184" s="190"/>
      <c r="F184" s="190"/>
      <c r="G184" s="309">
        <f t="shared" si="7"/>
        <v>0</v>
      </c>
      <c r="I184" s="9"/>
    </row>
    <row r="185" spans="1:9" ht="12.75">
      <c r="A185" s="142">
        <v>16</v>
      </c>
      <c r="B185" s="147" t="s">
        <v>414</v>
      </c>
      <c r="C185" s="190"/>
      <c r="D185" s="190"/>
      <c r="E185" s="190"/>
      <c r="F185" s="190"/>
      <c r="G185" s="309">
        <f t="shared" si="7"/>
        <v>0</v>
      </c>
      <c r="I185" s="9"/>
    </row>
    <row r="186" spans="1:9" ht="12.75">
      <c r="A186" s="142">
        <v>17</v>
      </c>
      <c r="B186" s="147" t="s">
        <v>415</v>
      </c>
      <c r="C186" s="190"/>
      <c r="D186" s="190"/>
      <c r="E186" s="190"/>
      <c r="F186" s="190"/>
      <c r="G186" s="309">
        <f t="shared" si="7"/>
        <v>0</v>
      </c>
      <c r="I186" s="9"/>
    </row>
    <row r="187" spans="1:9" ht="12.75">
      <c r="A187" s="142">
        <v>18</v>
      </c>
      <c r="B187" s="147" t="s">
        <v>416</v>
      </c>
      <c r="C187" s="190"/>
      <c r="D187" s="190"/>
      <c r="E187" s="190"/>
      <c r="F187" s="190"/>
      <c r="G187" s="309">
        <f t="shared" si="7"/>
        <v>0</v>
      </c>
      <c r="I187" s="9"/>
    </row>
    <row r="188" spans="1:7" ht="12.75">
      <c r="A188" s="142">
        <v>19</v>
      </c>
      <c r="B188" s="147" t="s">
        <v>417</v>
      </c>
      <c r="C188" s="190"/>
      <c r="D188" s="190"/>
      <c r="E188" s="190"/>
      <c r="F188" s="190"/>
      <c r="G188" s="309">
        <f t="shared" si="7"/>
        <v>0</v>
      </c>
    </row>
    <row r="189" spans="1:7" ht="12.75">
      <c r="A189" s="307"/>
      <c r="B189" s="308" t="s">
        <v>182</v>
      </c>
      <c r="C189" s="309">
        <f>SUM(C170:C188)</f>
        <v>92770</v>
      </c>
      <c r="D189" s="309">
        <f>SUM(D170:D188)</f>
        <v>487600</v>
      </c>
      <c r="E189" s="309">
        <f>SUM(E170:E188)</f>
        <v>887290</v>
      </c>
      <c r="F189" s="309">
        <f>SUM(F170:F188)</f>
        <v>208360</v>
      </c>
      <c r="G189" s="309">
        <f>SUM(G170:G188)</f>
        <v>1676020</v>
      </c>
    </row>
    <row r="191" spans="1:7" ht="12.75">
      <c r="A191" s="310" t="s">
        <v>167</v>
      </c>
      <c r="B191" s="308" t="s">
        <v>549</v>
      </c>
      <c r="C191" s="310" t="s">
        <v>574</v>
      </c>
      <c r="D191" s="310" t="s">
        <v>595</v>
      </c>
      <c r="E191" s="310" t="s">
        <v>596</v>
      </c>
      <c r="F191" s="310" t="s">
        <v>597</v>
      </c>
      <c r="G191" s="516" t="s">
        <v>182</v>
      </c>
    </row>
    <row r="192" spans="1:7" ht="12.75">
      <c r="A192" s="310"/>
      <c r="B192" s="311"/>
      <c r="C192" s="310" t="s">
        <v>598</v>
      </c>
      <c r="D192" s="310" t="s">
        <v>599</v>
      </c>
      <c r="E192" s="310" t="s">
        <v>600</v>
      </c>
      <c r="F192" s="310" t="s">
        <v>602</v>
      </c>
      <c r="G192" s="516"/>
    </row>
    <row r="193" spans="1:14" ht="12.75">
      <c r="A193" s="205" t="s">
        <v>561</v>
      </c>
      <c r="J193" s="43"/>
      <c r="K193" s="43"/>
      <c r="L193" s="43"/>
      <c r="M193" s="43"/>
      <c r="N193" s="43"/>
    </row>
    <row r="194" spans="1:9" ht="12.75">
      <c r="A194" s="142">
        <v>1</v>
      </c>
      <c r="B194" s="147" t="s">
        <v>418</v>
      </c>
      <c r="C194" s="190"/>
      <c r="D194" s="190"/>
      <c r="E194" s="190"/>
      <c r="F194" s="190"/>
      <c r="G194" s="309">
        <f>SUM(C194:F194)</f>
        <v>0</v>
      </c>
      <c r="I194" s="9"/>
    </row>
    <row r="195" spans="1:9" ht="12.75">
      <c r="A195" s="142">
        <v>2</v>
      </c>
      <c r="B195" s="147" t="s">
        <v>419</v>
      </c>
      <c r="C195" s="190"/>
      <c r="D195" s="190"/>
      <c r="E195" s="190"/>
      <c r="F195" s="190"/>
      <c r="G195" s="309">
        <f aca="true" t="shared" si="8" ref="G195:G215">SUM(C195:F195)</f>
        <v>0</v>
      </c>
      <c r="I195" s="9"/>
    </row>
    <row r="196" spans="1:9" ht="12.75">
      <c r="A196" s="142">
        <v>3</v>
      </c>
      <c r="B196" s="147" t="s">
        <v>420</v>
      </c>
      <c r="C196" s="190"/>
      <c r="D196" s="190"/>
      <c r="E196" s="190"/>
      <c r="F196" s="190"/>
      <c r="G196" s="309">
        <f t="shared" si="8"/>
        <v>0</v>
      </c>
      <c r="I196" s="9"/>
    </row>
    <row r="197" spans="1:9" ht="12.75">
      <c r="A197" s="142">
        <v>4</v>
      </c>
      <c r="B197" s="147" t="s">
        <v>421</v>
      </c>
      <c r="C197" s="190"/>
      <c r="D197" s="190"/>
      <c r="E197" s="190"/>
      <c r="F197" s="190"/>
      <c r="G197" s="309">
        <f t="shared" si="8"/>
        <v>0</v>
      </c>
      <c r="I197" s="9"/>
    </row>
    <row r="198" spans="1:9" ht="12.75">
      <c r="A198" s="142">
        <v>5</v>
      </c>
      <c r="B198" s="147" t="s">
        <v>422</v>
      </c>
      <c r="C198" s="190"/>
      <c r="D198" s="190"/>
      <c r="E198" s="190"/>
      <c r="F198" s="190"/>
      <c r="G198" s="309">
        <f t="shared" si="8"/>
        <v>0</v>
      </c>
      <c r="I198" s="9"/>
    </row>
    <row r="199" spans="1:9" ht="12.75">
      <c r="A199" s="142">
        <v>6</v>
      </c>
      <c r="B199" s="147" t="s">
        <v>423</v>
      </c>
      <c r="C199" s="190"/>
      <c r="D199" s="190"/>
      <c r="E199" s="190"/>
      <c r="F199" s="190"/>
      <c r="G199" s="309">
        <f t="shared" si="8"/>
        <v>0</v>
      </c>
      <c r="I199" s="9"/>
    </row>
    <row r="200" spans="1:9" ht="12.75">
      <c r="A200" s="142">
        <v>7</v>
      </c>
      <c r="B200" s="147" t="s">
        <v>424</v>
      </c>
      <c r="C200" s="190">
        <v>23570</v>
      </c>
      <c r="D200" s="190">
        <v>231070</v>
      </c>
      <c r="E200" s="190">
        <v>977620</v>
      </c>
      <c r="F200" s="190">
        <v>47190</v>
      </c>
      <c r="G200" s="309">
        <f t="shared" si="8"/>
        <v>1279450</v>
      </c>
      <c r="I200" s="9"/>
    </row>
    <row r="201" spans="1:9" ht="12.75">
      <c r="A201" s="142">
        <v>8</v>
      </c>
      <c r="B201" s="147" t="s">
        <v>425</v>
      </c>
      <c r="C201" s="190"/>
      <c r="D201" s="190"/>
      <c r="E201" s="190"/>
      <c r="F201" s="190"/>
      <c r="G201" s="309">
        <f t="shared" si="8"/>
        <v>0</v>
      </c>
      <c r="I201" s="9"/>
    </row>
    <row r="202" spans="1:9" ht="12.75">
      <c r="A202" s="142">
        <v>9</v>
      </c>
      <c r="B202" s="147" t="s">
        <v>426</v>
      </c>
      <c r="C202" s="190"/>
      <c r="D202" s="190"/>
      <c r="E202" s="190"/>
      <c r="F202" s="190"/>
      <c r="G202" s="309">
        <f t="shared" si="8"/>
        <v>0</v>
      </c>
      <c r="I202" s="9"/>
    </row>
    <row r="203" spans="1:9" ht="12.75">
      <c r="A203" s="142">
        <v>10</v>
      </c>
      <c r="B203" s="147" t="s">
        <v>427</v>
      </c>
      <c r="C203" s="190"/>
      <c r="D203" s="190"/>
      <c r="E203" s="190"/>
      <c r="F203" s="190"/>
      <c r="G203" s="309">
        <f t="shared" si="8"/>
        <v>0</v>
      </c>
      <c r="I203" s="9"/>
    </row>
    <row r="204" spans="1:9" ht="12.75">
      <c r="A204" s="142">
        <v>11</v>
      </c>
      <c r="B204" s="147" t="s">
        <v>428</v>
      </c>
      <c r="C204" s="190"/>
      <c r="D204" s="190"/>
      <c r="E204" s="190"/>
      <c r="F204" s="190"/>
      <c r="G204" s="309">
        <f t="shared" si="8"/>
        <v>0</v>
      </c>
      <c r="I204" s="9"/>
    </row>
    <row r="205" spans="1:9" ht="12.75">
      <c r="A205" s="142">
        <v>12</v>
      </c>
      <c r="B205" s="147" t="s">
        <v>429</v>
      </c>
      <c r="C205" s="190"/>
      <c r="D205" s="190"/>
      <c r="E205" s="190"/>
      <c r="F205" s="190"/>
      <c r="G205" s="309">
        <f t="shared" si="8"/>
        <v>0</v>
      </c>
      <c r="I205" s="9"/>
    </row>
    <row r="206" spans="1:9" ht="12.75">
      <c r="A206" s="142">
        <v>13</v>
      </c>
      <c r="B206" s="147" t="s">
        <v>430</v>
      </c>
      <c r="C206" s="190"/>
      <c r="D206" s="190"/>
      <c r="E206" s="190"/>
      <c r="F206" s="190"/>
      <c r="G206" s="309">
        <f t="shared" si="8"/>
        <v>0</v>
      </c>
      <c r="I206" s="9"/>
    </row>
    <row r="207" spans="1:9" ht="12.75">
      <c r="A207" s="142">
        <v>14</v>
      </c>
      <c r="B207" s="147" t="s">
        <v>431</v>
      </c>
      <c r="C207" s="190"/>
      <c r="D207" s="190"/>
      <c r="E207" s="190"/>
      <c r="F207" s="190"/>
      <c r="G207" s="309">
        <f t="shared" si="8"/>
        <v>0</v>
      </c>
      <c r="I207" s="9"/>
    </row>
    <row r="208" spans="1:9" ht="12.75">
      <c r="A208" s="142">
        <v>15</v>
      </c>
      <c r="B208" s="147" t="s">
        <v>432</v>
      </c>
      <c r="C208" s="190"/>
      <c r="D208" s="190"/>
      <c r="E208" s="190"/>
      <c r="F208" s="190"/>
      <c r="G208" s="309">
        <f t="shared" si="8"/>
        <v>0</v>
      </c>
      <c r="I208" s="9"/>
    </row>
    <row r="209" spans="1:9" ht="12.75">
      <c r="A209" s="142">
        <v>16</v>
      </c>
      <c r="B209" s="147" t="s">
        <v>433</v>
      </c>
      <c r="C209" s="190"/>
      <c r="D209" s="190"/>
      <c r="E209" s="190"/>
      <c r="F209" s="190"/>
      <c r="G209" s="309">
        <f t="shared" si="8"/>
        <v>0</v>
      </c>
      <c r="I209" s="9"/>
    </row>
    <row r="210" spans="1:9" ht="12.75">
      <c r="A210" s="142">
        <v>17</v>
      </c>
      <c r="B210" s="147" t="s">
        <v>434</v>
      </c>
      <c r="C210" s="190"/>
      <c r="D210" s="190"/>
      <c r="E210" s="190"/>
      <c r="F210" s="190"/>
      <c r="G210" s="309">
        <f t="shared" si="8"/>
        <v>0</v>
      </c>
      <c r="I210" s="9"/>
    </row>
    <row r="211" spans="1:9" ht="12.75">
      <c r="A211" s="142">
        <v>18</v>
      </c>
      <c r="B211" s="147" t="s">
        <v>435</v>
      </c>
      <c r="C211" s="190"/>
      <c r="D211" s="190"/>
      <c r="E211" s="190"/>
      <c r="F211" s="190">
        <v>500000</v>
      </c>
      <c r="G211" s="309">
        <f t="shared" si="8"/>
        <v>500000</v>
      </c>
      <c r="I211" s="9"/>
    </row>
    <row r="212" spans="1:9" ht="12.75">
      <c r="A212" s="142">
        <v>19</v>
      </c>
      <c r="B212" s="147" t="s">
        <v>436</v>
      </c>
      <c r="C212" s="190"/>
      <c r="D212" s="190"/>
      <c r="E212" s="190"/>
      <c r="F212" s="190"/>
      <c r="G212" s="309">
        <f t="shared" si="8"/>
        <v>0</v>
      </c>
      <c r="I212" s="9"/>
    </row>
    <row r="213" spans="1:9" ht="12.75">
      <c r="A213" s="142">
        <v>20</v>
      </c>
      <c r="B213" s="147" t="s">
        <v>437</v>
      </c>
      <c r="C213" s="190"/>
      <c r="D213" s="190"/>
      <c r="E213" s="190"/>
      <c r="F213" s="190"/>
      <c r="G213" s="309">
        <f t="shared" si="8"/>
        <v>0</v>
      </c>
      <c r="I213" s="9"/>
    </row>
    <row r="214" spans="1:9" ht="12.75">
      <c r="A214" s="142">
        <v>21</v>
      </c>
      <c r="B214" s="147" t="s">
        <v>438</v>
      </c>
      <c r="C214" s="190"/>
      <c r="D214" s="190"/>
      <c r="E214" s="190"/>
      <c r="F214" s="190"/>
      <c r="G214" s="309">
        <f t="shared" si="8"/>
        <v>0</v>
      </c>
      <c r="I214" s="9"/>
    </row>
    <row r="215" spans="1:9" ht="12.75">
      <c r="A215" s="142" t="s">
        <v>801</v>
      </c>
      <c r="B215" s="147" t="s">
        <v>811</v>
      </c>
      <c r="C215" s="190">
        <v>126060</v>
      </c>
      <c r="D215" s="190"/>
      <c r="E215" s="190"/>
      <c r="F215" s="190"/>
      <c r="G215" s="309">
        <f t="shared" si="8"/>
        <v>126060</v>
      </c>
      <c r="I215" s="9"/>
    </row>
    <row r="216" spans="1:7" ht="12.75">
      <c r="A216" s="307"/>
      <c r="B216" s="308" t="s">
        <v>182</v>
      </c>
      <c r="C216" s="309">
        <f>SUM(C194:C215)</f>
        <v>149630</v>
      </c>
      <c r="D216" s="309">
        <f>SUM(D194:D215)</f>
        <v>231070</v>
      </c>
      <c r="E216" s="309">
        <f>SUM(E194:E215)</f>
        <v>977620</v>
      </c>
      <c r="F216" s="309">
        <f>SUM(F194:F215)</f>
        <v>547190</v>
      </c>
      <c r="G216" s="309">
        <f>SUM(G194:G215)</f>
        <v>1905510</v>
      </c>
    </row>
    <row r="217" ht="12.75">
      <c r="A217" s="43" t="s">
        <v>940</v>
      </c>
    </row>
    <row r="218" spans="1:7" ht="12.75">
      <c r="A218" s="310" t="s">
        <v>167</v>
      </c>
      <c r="B218" s="308" t="s">
        <v>549</v>
      </c>
      <c r="C218" s="310" t="s">
        <v>574</v>
      </c>
      <c r="D218" s="310" t="s">
        <v>595</v>
      </c>
      <c r="E218" s="310" t="s">
        <v>596</v>
      </c>
      <c r="F218" s="310" t="s">
        <v>597</v>
      </c>
      <c r="G218" s="516" t="s">
        <v>182</v>
      </c>
    </row>
    <row r="219" spans="1:7" ht="12.75">
      <c r="A219" s="310"/>
      <c r="B219" s="311"/>
      <c r="C219" s="310" t="s">
        <v>598</v>
      </c>
      <c r="D219" s="310" t="s">
        <v>599</v>
      </c>
      <c r="E219" s="310" t="s">
        <v>600</v>
      </c>
      <c r="F219" s="310" t="s">
        <v>602</v>
      </c>
      <c r="G219" s="516"/>
    </row>
    <row r="220" ht="12.75">
      <c r="A220" s="205" t="s">
        <v>562</v>
      </c>
    </row>
    <row r="221" spans="1:9" ht="12.75">
      <c r="A221" s="142">
        <v>1</v>
      </c>
      <c r="B221" s="147" t="s">
        <v>439</v>
      </c>
      <c r="C221" s="190"/>
      <c r="D221" s="190"/>
      <c r="E221" s="190">
        <v>1100000</v>
      </c>
      <c r="F221" s="190"/>
      <c r="G221" s="309">
        <f>SUM(C221:F221)</f>
        <v>1100000</v>
      </c>
      <c r="I221" s="9"/>
    </row>
    <row r="222" spans="1:9" ht="12.75">
      <c r="A222" s="142">
        <v>2</v>
      </c>
      <c r="B222" s="147" t="s">
        <v>440</v>
      </c>
      <c r="C222" s="190">
        <v>1030</v>
      </c>
      <c r="D222" s="190">
        <v>20000</v>
      </c>
      <c r="E222" s="190">
        <v>20000</v>
      </c>
      <c r="F222" s="190">
        <v>5000</v>
      </c>
      <c r="G222" s="309">
        <f aca="true" t="shared" si="9" ref="G222:G231">SUM(C222:F222)</f>
        <v>46030</v>
      </c>
      <c r="I222" s="9"/>
    </row>
    <row r="223" spans="1:9" ht="12.75">
      <c r="A223" s="142">
        <v>3</v>
      </c>
      <c r="B223" s="147" t="s">
        <v>441</v>
      </c>
      <c r="C223" s="190"/>
      <c r="D223" s="190"/>
      <c r="E223" s="190"/>
      <c r="F223" s="190"/>
      <c r="G223" s="309">
        <f t="shared" si="9"/>
        <v>0</v>
      </c>
      <c r="I223" s="9"/>
    </row>
    <row r="224" spans="1:9" ht="12.75">
      <c r="A224" s="142">
        <v>4</v>
      </c>
      <c r="B224" s="147" t="s">
        <v>442</v>
      </c>
      <c r="C224" s="190"/>
      <c r="D224" s="190"/>
      <c r="E224" s="190"/>
      <c r="F224" s="190"/>
      <c r="G224" s="309">
        <f t="shared" si="9"/>
        <v>0</v>
      </c>
      <c r="I224" s="9"/>
    </row>
    <row r="225" spans="1:9" ht="12.75">
      <c r="A225" s="142">
        <v>5</v>
      </c>
      <c r="B225" s="147" t="s">
        <v>443</v>
      </c>
      <c r="C225" s="190"/>
      <c r="D225" s="190"/>
      <c r="E225" s="190"/>
      <c r="F225" s="190"/>
      <c r="G225" s="309">
        <f t="shared" si="9"/>
        <v>0</v>
      </c>
      <c r="I225" s="9"/>
    </row>
    <row r="226" spans="1:9" ht="12.75">
      <c r="A226" s="142">
        <v>6</v>
      </c>
      <c r="B226" s="147" t="s">
        <v>444</v>
      </c>
      <c r="C226" s="190"/>
      <c r="D226" s="190"/>
      <c r="E226" s="190"/>
      <c r="F226" s="190"/>
      <c r="G226" s="309">
        <f t="shared" si="9"/>
        <v>0</v>
      </c>
      <c r="I226" s="9"/>
    </row>
    <row r="227" spans="1:9" ht="12.75">
      <c r="A227" s="142">
        <v>7</v>
      </c>
      <c r="B227" s="147" t="s">
        <v>452</v>
      </c>
      <c r="C227" s="190"/>
      <c r="D227" s="190"/>
      <c r="E227" s="190"/>
      <c r="F227" s="190"/>
      <c r="G227" s="309">
        <f t="shared" si="9"/>
        <v>0</v>
      </c>
      <c r="I227" s="9"/>
    </row>
    <row r="228" spans="1:9" ht="12.75">
      <c r="A228" s="142">
        <v>8</v>
      </c>
      <c r="B228" s="147" t="s">
        <v>453</v>
      </c>
      <c r="C228" s="190"/>
      <c r="D228" s="190"/>
      <c r="E228" s="190"/>
      <c r="F228" s="190"/>
      <c r="G228" s="309">
        <f t="shared" si="9"/>
        <v>0</v>
      </c>
      <c r="I228" s="9"/>
    </row>
    <row r="229" spans="1:9" ht="12.75">
      <c r="A229" s="142">
        <v>9</v>
      </c>
      <c r="B229" s="147" t="s">
        <v>456</v>
      </c>
      <c r="C229" s="190"/>
      <c r="D229" s="190"/>
      <c r="E229" s="190"/>
      <c r="F229" s="190"/>
      <c r="G229" s="309">
        <f t="shared" si="9"/>
        <v>0</v>
      </c>
      <c r="I229" s="9"/>
    </row>
    <row r="230" spans="1:9" ht="12.75">
      <c r="A230" s="142">
        <v>10</v>
      </c>
      <c r="B230" s="147" t="s">
        <v>454</v>
      </c>
      <c r="C230" s="190"/>
      <c r="D230" s="190"/>
      <c r="E230" s="190"/>
      <c r="F230" s="190"/>
      <c r="G230" s="309">
        <f t="shared" si="9"/>
        <v>0</v>
      </c>
      <c r="I230" s="9"/>
    </row>
    <row r="231" spans="1:9" ht="12.75">
      <c r="A231" s="142">
        <v>11</v>
      </c>
      <c r="B231" s="147" t="s">
        <v>455</v>
      </c>
      <c r="C231" s="190"/>
      <c r="D231" s="190"/>
      <c r="E231" s="190"/>
      <c r="F231" s="190"/>
      <c r="G231" s="309">
        <f t="shared" si="9"/>
        <v>0</v>
      </c>
      <c r="I231" s="9"/>
    </row>
    <row r="232" spans="1:7" ht="12.75">
      <c r="A232" s="307"/>
      <c r="B232" s="308" t="s">
        <v>182</v>
      </c>
      <c r="C232" s="309">
        <f>SUM(C221:C231)</f>
        <v>1030</v>
      </c>
      <c r="D232" s="309">
        <f>SUM(D221:D231)</f>
        <v>20000</v>
      </c>
      <c r="E232" s="309">
        <f>SUM(E221:E231)</f>
        <v>1120000</v>
      </c>
      <c r="F232" s="309">
        <f>SUM(F221:F231)</f>
        <v>5000</v>
      </c>
      <c r="G232" s="309">
        <f>SUM(G221:G231)</f>
        <v>1146030</v>
      </c>
    </row>
    <row r="234" spans="1:3" ht="12.75">
      <c r="A234" s="84" t="str">
        <f>+A162</f>
        <v>Ordenanza N° 5677/08</v>
      </c>
      <c r="B234" s="81"/>
      <c r="C234" s="81"/>
    </row>
    <row r="235" spans="1:9" ht="12.75">
      <c r="A235" s="80"/>
      <c r="B235" s="80" t="str">
        <f>+A121</f>
        <v>PRESUPUESTO 2009</v>
      </c>
      <c r="C235" s="80"/>
      <c r="D235" s="80"/>
      <c r="E235" s="80"/>
      <c r="F235" s="80"/>
      <c r="G235" s="80"/>
      <c r="H235" s="80"/>
      <c r="I235" s="80"/>
    </row>
    <row r="236" spans="1:3" ht="12.75">
      <c r="A236" s="88" t="str">
        <f>+A164</f>
        <v>Juris.:</v>
      </c>
      <c r="B236" s="520" t="s">
        <v>603</v>
      </c>
      <c r="C236" s="520"/>
    </row>
    <row r="237" spans="1:2" ht="12.75">
      <c r="A237" s="28" t="s">
        <v>572</v>
      </c>
      <c r="B237" s="14"/>
    </row>
    <row r="239" spans="1:9" ht="12.75">
      <c r="A239" s="310" t="s">
        <v>167</v>
      </c>
      <c r="B239" s="308" t="s">
        <v>555</v>
      </c>
      <c r="C239" s="310" t="s">
        <v>574</v>
      </c>
      <c r="D239" s="516" t="s">
        <v>182</v>
      </c>
      <c r="E239"/>
      <c r="F239"/>
      <c r="G239"/>
      <c r="H239"/>
      <c r="I239"/>
    </row>
    <row r="240" spans="1:9" ht="12.75">
      <c r="A240" s="310"/>
      <c r="B240" s="311"/>
      <c r="C240" s="310" t="s">
        <v>604</v>
      </c>
      <c r="D240" s="516"/>
      <c r="E240"/>
      <c r="F240" s="286"/>
      <c r="G240"/>
      <c r="H240"/>
      <c r="I240"/>
    </row>
    <row r="241" ht="12.75">
      <c r="A241" s="205" t="s">
        <v>554</v>
      </c>
    </row>
    <row r="242" spans="1:9" ht="12.75">
      <c r="A242" s="144" t="s">
        <v>210</v>
      </c>
      <c r="B242" s="147" t="s">
        <v>211</v>
      </c>
      <c r="C242" s="190">
        <v>186590</v>
      </c>
      <c r="D242" s="309">
        <f aca="true" t="shared" si="10" ref="D242:D255">SUM(C242:C242)</f>
        <v>186590</v>
      </c>
      <c r="E242"/>
      <c r="F242" s="9"/>
      <c r="G242"/>
      <c r="H242"/>
      <c r="I242"/>
    </row>
    <row r="243" spans="1:9" ht="12.75">
      <c r="A243" s="144" t="s">
        <v>212</v>
      </c>
      <c r="B243" s="147" t="s">
        <v>213</v>
      </c>
      <c r="C243" s="190">
        <v>68480</v>
      </c>
      <c r="D243" s="309">
        <f t="shared" si="10"/>
        <v>68480</v>
      </c>
      <c r="E243"/>
      <c r="F243" s="9"/>
      <c r="G243"/>
      <c r="H243"/>
      <c r="I243"/>
    </row>
    <row r="244" spans="1:9" ht="12.75">
      <c r="A244" s="144" t="s">
        <v>214</v>
      </c>
      <c r="B244" s="147" t="s">
        <v>285</v>
      </c>
      <c r="C244" s="190">
        <v>0</v>
      </c>
      <c r="D244" s="309">
        <f t="shared" si="10"/>
        <v>0</v>
      </c>
      <c r="E244"/>
      <c r="F244" s="9"/>
      <c r="G244"/>
      <c r="H244"/>
      <c r="I244"/>
    </row>
    <row r="245" spans="1:9" ht="12.75">
      <c r="A245" s="144" t="s">
        <v>216</v>
      </c>
      <c r="B245" s="147" t="s">
        <v>215</v>
      </c>
      <c r="C245" s="190">
        <v>72680</v>
      </c>
      <c r="D245" s="309">
        <f t="shared" si="10"/>
        <v>72680</v>
      </c>
      <c r="E245"/>
      <c r="F245" s="9"/>
      <c r="G245"/>
      <c r="H245"/>
      <c r="I245"/>
    </row>
    <row r="246" spans="1:9" ht="12.75">
      <c r="A246" s="144" t="s">
        <v>217</v>
      </c>
      <c r="B246" s="147" t="s">
        <v>218</v>
      </c>
      <c r="C246" s="190">
        <v>0</v>
      </c>
      <c r="D246" s="309">
        <f t="shared" si="10"/>
        <v>0</v>
      </c>
      <c r="E246"/>
      <c r="F246" s="9"/>
      <c r="G246"/>
      <c r="H246"/>
      <c r="I246"/>
    </row>
    <row r="247" spans="1:9" ht="12.75">
      <c r="A247" s="144" t="s">
        <v>219</v>
      </c>
      <c r="B247" s="147" t="s">
        <v>286</v>
      </c>
      <c r="C247" s="190">
        <v>0</v>
      </c>
      <c r="D247" s="309">
        <f t="shared" si="10"/>
        <v>0</v>
      </c>
      <c r="E247"/>
      <c r="F247" s="9"/>
      <c r="G247"/>
      <c r="H247"/>
      <c r="I247"/>
    </row>
    <row r="248" spans="1:9" ht="12.75">
      <c r="A248" s="144" t="s">
        <v>221</v>
      </c>
      <c r="B248" s="147" t="s">
        <v>220</v>
      </c>
      <c r="C248" s="190">
        <v>209340</v>
      </c>
      <c r="D248" s="309">
        <f t="shared" si="10"/>
        <v>209340</v>
      </c>
      <c r="E248"/>
      <c r="F248" s="9"/>
      <c r="G248"/>
      <c r="H248"/>
      <c r="I248"/>
    </row>
    <row r="249" spans="1:9" ht="12.75">
      <c r="A249" s="144" t="s">
        <v>223</v>
      </c>
      <c r="B249" s="147" t="s">
        <v>222</v>
      </c>
      <c r="C249" s="190">
        <v>27730</v>
      </c>
      <c r="D249" s="309">
        <f t="shared" si="10"/>
        <v>27730</v>
      </c>
      <c r="E249"/>
      <c r="F249" s="9"/>
      <c r="G249"/>
      <c r="H249"/>
      <c r="I249"/>
    </row>
    <row r="250" spans="1:9" ht="12.75">
      <c r="A250" s="144" t="s">
        <v>224</v>
      </c>
      <c r="B250" s="147" t="s">
        <v>287</v>
      </c>
      <c r="C250" s="190">
        <v>72320</v>
      </c>
      <c r="D250" s="309">
        <f t="shared" si="10"/>
        <v>72320</v>
      </c>
      <c r="E250"/>
      <c r="F250" s="9"/>
      <c r="G250"/>
      <c r="H250"/>
      <c r="I250"/>
    </row>
    <row r="251" spans="1:9" ht="12.75">
      <c r="A251" s="144" t="s">
        <v>225</v>
      </c>
      <c r="B251" s="147" t="s">
        <v>289</v>
      </c>
      <c r="C251" s="190">
        <v>3530</v>
      </c>
      <c r="D251" s="309">
        <f t="shared" si="10"/>
        <v>3530</v>
      </c>
      <c r="E251"/>
      <c r="F251" s="9"/>
      <c r="G251"/>
      <c r="H251"/>
      <c r="I251"/>
    </row>
    <row r="252" spans="1:9" ht="12.75">
      <c r="A252" s="144" t="s">
        <v>284</v>
      </c>
      <c r="B252" s="147" t="s">
        <v>290</v>
      </c>
      <c r="C252" s="190">
        <v>133790</v>
      </c>
      <c r="D252" s="309">
        <f t="shared" si="10"/>
        <v>133790</v>
      </c>
      <c r="E252"/>
      <c r="F252" s="9"/>
      <c r="G252"/>
      <c r="H252"/>
      <c r="I252"/>
    </row>
    <row r="253" spans="1:9" ht="12.75">
      <c r="A253" s="144" t="s">
        <v>288</v>
      </c>
      <c r="B253" s="147" t="s">
        <v>291</v>
      </c>
      <c r="C253" s="190">
        <v>71870</v>
      </c>
      <c r="D253" s="309">
        <f t="shared" si="10"/>
        <v>71870</v>
      </c>
      <c r="E253"/>
      <c r="F253" s="9"/>
      <c r="G253"/>
      <c r="H253"/>
      <c r="I253"/>
    </row>
    <row r="254" spans="1:9" ht="12.75">
      <c r="A254" s="144" t="s">
        <v>292</v>
      </c>
      <c r="B254" s="147" t="s">
        <v>294</v>
      </c>
      <c r="C254" s="190">
        <v>11400</v>
      </c>
      <c r="D254" s="309">
        <f t="shared" si="10"/>
        <v>11400</v>
      </c>
      <c r="E254"/>
      <c r="F254" s="9"/>
      <c r="G254"/>
      <c r="H254"/>
      <c r="I254"/>
    </row>
    <row r="255" spans="1:9" ht="12.75">
      <c r="A255" s="65" t="s">
        <v>293</v>
      </c>
      <c r="B255" s="222" t="s">
        <v>295</v>
      </c>
      <c r="C255" s="61"/>
      <c r="D255" s="309">
        <f t="shared" si="10"/>
        <v>0</v>
      </c>
      <c r="E255"/>
      <c r="F255" s="9"/>
      <c r="G255"/>
      <c r="H255"/>
      <c r="I255"/>
    </row>
    <row r="256" spans="1:9" ht="12.75">
      <c r="A256" s="307"/>
      <c r="B256" s="308" t="s">
        <v>182</v>
      </c>
      <c r="C256" s="309">
        <f>SUM(C242:C255)</f>
        <v>857730</v>
      </c>
      <c r="D256" s="309">
        <f>SUM(D242:D255)</f>
        <v>857730</v>
      </c>
      <c r="E256"/>
      <c r="F256"/>
      <c r="G256"/>
      <c r="H256"/>
      <c r="I256"/>
    </row>
    <row r="257" ht="12.75">
      <c r="J257" s="43"/>
    </row>
    <row r="258" spans="1:9" ht="12.75">
      <c r="A258" s="310" t="s">
        <v>167</v>
      </c>
      <c r="B258" s="308" t="s">
        <v>557</v>
      </c>
      <c r="C258" s="310" t="s">
        <v>574</v>
      </c>
      <c r="D258" s="516" t="s">
        <v>182</v>
      </c>
      <c r="E258"/>
      <c r="F258"/>
      <c r="G258"/>
      <c r="H258"/>
      <c r="I258"/>
    </row>
    <row r="259" spans="1:9" ht="12.75">
      <c r="A259" s="310"/>
      <c r="B259" s="311"/>
      <c r="C259" s="310" t="s">
        <v>604</v>
      </c>
      <c r="D259" s="516"/>
      <c r="E259"/>
      <c r="F259"/>
      <c r="G259"/>
      <c r="H259"/>
      <c r="I259"/>
    </row>
    <row r="260" spans="1:9" ht="12.75">
      <c r="A260" s="205" t="s">
        <v>558</v>
      </c>
      <c r="G260"/>
      <c r="H260"/>
      <c r="I260"/>
    </row>
    <row r="261" spans="1:9" ht="12.75">
      <c r="A261" s="144" t="s">
        <v>210</v>
      </c>
      <c r="B261" s="147" t="s">
        <v>211</v>
      </c>
      <c r="C261" s="393">
        <v>23300</v>
      </c>
      <c r="D261" s="309">
        <f aca="true" t="shared" si="11" ref="D261:D274">SUM(C261:C261)</f>
        <v>23300</v>
      </c>
      <c r="E261"/>
      <c r="F261" s="9"/>
      <c r="G261"/>
      <c r="H261"/>
      <c r="I261"/>
    </row>
    <row r="262" spans="1:9" ht="12.75">
      <c r="A262" s="144" t="s">
        <v>212</v>
      </c>
      <c r="B262" s="147" t="s">
        <v>213</v>
      </c>
      <c r="C262" s="190">
        <v>3750</v>
      </c>
      <c r="D262" s="309">
        <f t="shared" si="11"/>
        <v>3750</v>
      </c>
      <c r="E262"/>
      <c r="F262" s="9"/>
      <c r="G262"/>
      <c r="H262"/>
      <c r="I262"/>
    </row>
    <row r="263" spans="1:9" ht="12.75">
      <c r="A263" s="144" t="s">
        <v>214</v>
      </c>
      <c r="B263" s="147" t="s">
        <v>285</v>
      </c>
      <c r="C263" s="190">
        <v>0</v>
      </c>
      <c r="D263" s="309">
        <f t="shared" si="11"/>
        <v>0</v>
      </c>
      <c r="E263"/>
      <c r="F263" s="9"/>
      <c r="G263"/>
      <c r="H263"/>
      <c r="I263"/>
    </row>
    <row r="264" spans="1:9" ht="12.75">
      <c r="A264" s="144" t="s">
        <v>216</v>
      </c>
      <c r="B264" s="147" t="s">
        <v>215</v>
      </c>
      <c r="C264" s="190">
        <v>0</v>
      </c>
      <c r="D264" s="309">
        <f t="shared" si="11"/>
        <v>0</v>
      </c>
      <c r="E264"/>
      <c r="F264" s="9"/>
      <c r="G264"/>
      <c r="H264"/>
      <c r="I264"/>
    </row>
    <row r="265" spans="1:9" ht="12.75">
      <c r="A265" s="144" t="s">
        <v>217</v>
      </c>
      <c r="B265" s="147" t="s">
        <v>218</v>
      </c>
      <c r="C265" s="190">
        <v>46280</v>
      </c>
      <c r="D265" s="309">
        <f t="shared" si="11"/>
        <v>46280</v>
      </c>
      <c r="E265"/>
      <c r="F265" s="9"/>
      <c r="G265"/>
      <c r="H265"/>
      <c r="I265"/>
    </row>
    <row r="266" spans="1:9" ht="12.75">
      <c r="A266" s="144" t="s">
        <v>219</v>
      </c>
      <c r="B266" s="147" t="s">
        <v>286</v>
      </c>
      <c r="C266" s="190">
        <v>0</v>
      </c>
      <c r="D266" s="309">
        <f t="shared" si="11"/>
        <v>0</v>
      </c>
      <c r="E266"/>
      <c r="F266" s="9"/>
      <c r="G266"/>
      <c r="H266"/>
      <c r="I266"/>
    </row>
    <row r="267" spans="1:9" ht="12.75">
      <c r="A267" s="144" t="s">
        <v>221</v>
      </c>
      <c r="B267" s="147" t="s">
        <v>220</v>
      </c>
      <c r="C267" s="190">
        <v>44670</v>
      </c>
      <c r="D267" s="309">
        <f t="shared" si="11"/>
        <v>44670</v>
      </c>
      <c r="E267"/>
      <c r="F267" s="9"/>
      <c r="G267"/>
      <c r="H267"/>
      <c r="I267"/>
    </row>
    <row r="268" spans="1:9" ht="12.75">
      <c r="A268" s="144" t="s">
        <v>223</v>
      </c>
      <c r="B268" s="147" t="s">
        <v>222</v>
      </c>
      <c r="C268" s="190">
        <v>35000</v>
      </c>
      <c r="D268" s="309">
        <f t="shared" si="11"/>
        <v>35000</v>
      </c>
      <c r="E268"/>
      <c r="F268" s="9"/>
      <c r="G268"/>
      <c r="H268"/>
      <c r="I268"/>
    </row>
    <row r="269" spans="1:9" ht="12.75">
      <c r="A269" s="144" t="s">
        <v>224</v>
      </c>
      <c r="B269" s="147" t="s">
        <v>287</v>
      </c>
      <c r="C269" s="190">
        <v>0</v>
      </c>
      <c r="D269" s="309">
        <f t="shared" si="11"/>
        <v>0</v>
      </c>
      <c r="E269"/>
      <c r="F269" s="9"/>
      <c r="G269"/>
      <c r="H269"/>
      <c r="I269"/>
    </row>
    <row r="270" spans="1:9" ht="12.75">
      <c r="A270" s="144" t="s">
        <v>225</v>
      </c>
      <c r="B270" s="147" t="s">
        <v>289</v>
      </c>
      <c r="C270" s="190">
        <v>16190</v>
      </c>
      <c r="D270" s="309">
        <f t="shared" si="11"/>
        <v>16190</v>
      </c>
      <c r="E270"/>
      <c r="F270" s="9"/>
      <c r="G270"/>
      <c r="H270"/>
      <c r="I270"/>
    </row>
    <row r="271" spans="1:9" ht="12.75">
      <c r="A271" s="144" t="s">
        <v>284</v>
      </c>
      <c r="B271" s="147" t="s">
        <v>290</v>
      </c>
      <c r="C271" s="190">
        <v>10880</v>
      </c>
      <c r="D271" s="309">
        <f t="shared" si="11"/>
        <v>10880</v>
      </c>
      <c r="E271"/>
      <c r="F271" s="9"/>
      <c r="G271"/>
      <c r="H271"/>
      <c r="I271"/>
    </row>
    <row r="272" spans="1:9" ht="12.75">
      <c r="A272" s="144" t="s">
        <v>288</v>
      </c>
      <c r="B272" s="147" t="s">
        <v>291</v>
      </c>
      <c r="C272" s="190">
        <v>7420</v>
      </c>
      <c r="D272" s="309">
        <f t="shared" si="11"/>
        <v>7420</v>
      </c>
      <c r="E272"/>
      <c r="F272" s="9"/>
      <c r="G272"/>
      <c r="H272"/>
      <c r="I272"/>
    </row>
    <row r="273" spans="1:9" ht="12.75">
      <c r="A273" s="144" t="s">
        <v>292</v>
      </c>
      <c r="B273" s="147" t="s">
        <v>294</v>
      </c>
      <c r="C273" s="190">
        <v>1120</v>
      </c>
      <c r="D273" s="309">
        <f t="shared" si="11"/>
        <v>1120</v>
      </c>
      <c r="E273" s="1"/>
      <c r="F273" s="9"/>
      <c r="G273"/>
      <c r="H273"/>
      <c r="I273"/>
    </row>
    <row r="274" spans="1:9" ht="12.75">
      <c r="A274" s="144" t="s">
        <v>293</v>
      </c>
      <c r="B274" s="147" t="s">
        <v>295</v>
      </c>
      <c r="C274" s="190"/>
      <c r="D274" s="309">
        <f t="shared" si="11"/>
        <v>0</v>
      </c>
      <c r="E274"/>
      <c r="F274" s="9"/>
      <c r="G274"/>
      <c r="H274"/>
      <c r="I274"/>
    </row>
    <row r="275" spans="1:9" ht="12.75">
      <c r="A275" s="307"/>
      <c r="B275" s="308" t="s">
        <v>182</v>
      </c>
      <c r="C275" s="309">
        <f>SUM(C261:C274)</f>
        <v>188610</v>
      </c>
      <c r="D275" s="309">
        <f>SUM(D261:D274)</f>
        <v>188610</v>
      </c>
      <c r="E275" s="1"/>
      <c r="F275"/>
      <c r="G275"/>
      <c r="H275"/>
      <c r="I275"/>
    </row>
    <row r="277" ht="12.75">
      <c r="A277" s="43" t="str">
        <f>+A234</f>
        <v>Ordenanza N° 5677/08</v>
      </c>
    </row>
    <row r="278" spans="1:9" ht="12.75">
      <c r="A278" s="14"/>
      <c r="B278" s="80" t="str">
        <f>+B235</f>
        <v>PRESUPUESTO 2009</v>
      </c>
      <c r="C278" s="14"/>
      <c r="D278" s="14"/>
      <c r="E278" s="14"/>
      <c r="F278" s="14"/>
      <c r="G278" s="14"/>
      <c r="H278" s="14"/>
      <c r="I278" s="14"/>
    </row>
    <row r="279" spans="1:3" ht="12.75">
      <c r="A279" s="28" t="str">
        <f>+A236</f>
        <v>Juris.:</v>
      </c>
      <c r="B279" s="498" t="s">
        <v>603</v>
      </c>
      <c r="C279" s="498"/>
    </row>
    <row r="280" spans="1:2" ht="12.75">
      <c r="A280" s="28" t="s">
        <v>572</v>
      </c>
      <c r="B280" s="14"/>
    </row>
    <row r="282" spans="1:9" ht="12.75">
      <c r="A282" s="310" t="s">
        <v>167</v>
      </c>
      <c r="B282" s="308" t="s">
        <v>560</v>
      </c>
      <c r="C282" s="310" t="s">
        <v>574</v>
      </c>
      <c r="D282" s="516" t="s">
        <v>182</v>
      </c>
      <c r="E282"/>
      <c r="F282"/>
      <c r="G282"/>
      <c r="H282"/>
      <c r="I282"/>
    </row>
    <row r="283" spans="1:9" ht="12.75">
      <c r="A283" s="310"/>
      <c r="B283" s="311"/>
      <c r="C283" s="310" t="s">
        <v>604</v>
      </c>
      <c r="D283" s="516"/>
      <c r="E283"/>
      <c r="F283" s="286"/>
      <c r="G283"/>
      <c r="H283"/>
      <c r="I283"/>
    </row>
    <row r="284" spans="1:16" ht="12.75">
      <c r="A284" s="205" t="s">
        <v>559</v>
      </c>
      <c r="J284" s="43"/>
      <c r="K284" s="43"/>
      <c r="L284" s="43"/>
      <c r="M284" s="43"/>
      <c r="N284" s="43"/>
      <c r="O284" s="43"/>
      <c r="P284" s="43"/>
    </row>
    <row r="285" spans="1:9" ht="12.75">
      <c r="A285" s="142">
        <v>1</v>
      </c>
      <c r="B285" s="147" t="s">
        <v>399</v>
      </c>
      <c r="C285" s="190"/>
      <c r="D285" s="309">
        <f aca="true" t="shared" si="12" ref="D285:D303">SUM(C285:C285)</f>
        <v>0</v>
      </c>
      <c r="E285"/>
      <c r="F285" s="9"/>
      <c r="G285"/>
      <c r="H285"/>
      <c r="I285"/>
    </row>
    <row r="286" spans="1:9" ht="12.75">
      <c r="A286" s="142">
        <v>2</v>
      </c>
      <c r="B286" s="147" t="s">
        <v>400</v>
      </c>
      <c r="C286" s="190"/>
      <c r="D286" s="309">
        <f t="shared" si="12"/>
        <v>0</v>
      </c>
      <c r="E286"/>
      <c r="F286" s="9"/>
      <c r="G286"/>
      <c r="H286"/>
      <c r="I286"/>
    </row>
    <row r="287" spans="1:9" ht="12.75">
      <c r="A287" s="142">
        <v>3</v>
      </c>
      <c r="B287" s="147" t="s">
        <v>401</v>
      </c>
      <c r="C287" s="190"/>
      <c r="D287" s="309">
        <f t="shared" si="12"/>
        <v>0</v>
      </c>
      <c r="E287"/>
      <c r="F287" s="9"/>
      <c r="G287"/>
      <c r="H287"/>
      <c r="I287"/>
    </row>
    <row r="288" spans="1:9" ht="12.75">
      <c r="A288" s="142">
        <v>4</v>
      </c>
      <c r="B288" s="147" t="s">
        <v>402</v>
      </c>
      <c r="C288" s="190"/>
      <c r="D288" s="309">
        <f t="shared" si="12"/>
        <v>0</v>
      </c>
      <c r="E288"/>
      <c r="F288" s="9"/>
      <c r="G288"/>
      <c r="H288"/>
      <c r="I288"/>
    </row>
    <row r="289" spans="1:9" ht="12.75">
      <c r="A289" s="142">
        <v>5</v>
      </c>
      <c r="B289" s="147" t="s">
        <v>403</v>
      </c>
      <c r="C289" s="190">
        <v>8300</v>
      </c>
      <c r="D289" s="309">
        <f t="shared" si="12"/>
        <v>8300</v>
      </c>
      <c r="E289"/>
      <c r="F289" s="9"/>
      <c r="G289"/>
      <c r="H289"/>
      <c r="I289"/>
    </row>
    <row r="290" spans="1:9" ht="12.75">
      <c r="A290" s="142">
        <v>6</v>
      </c>
      <c r="B290" s="147" t="s">
        <v>404</v>
      </c>
      <c r="C290" s="190"/>
      <c r="D290" s="309">
        <f t="shared" si="12"/>
        <v>0</v>
      </c>
      <c r="E290"/>
      <c r="F290" s="9"/>
      <c r="G290"/>
      <c r="H290"/>
      <c r="I290"/>
    </row>
    <row r="291" spans="1:9" ht="12.75">
      <c r="A291" s="142">
        <v>7</v>
      </c>
      <c r="B291" s="147" t="s">
        <v>405</v>
      </c>
      <c r="C291" s="190"/>
      <c r="D291" s="309">
        <f t="shared" si="12"/>
        <v>0</v>
      </c>
      <c r="E291"/>
      <c r="F291" s="9"/>
      <c r="G291"/>
      <c r="H291"/>
      <c r="I291"/>
    </row>
    <row r="292" spans="1:9" ht="12.75">
      <c r="A292" s="142">
        <v>8</v>
      </c>
      <c r="B292" s="147" t="s">
        <v>406</v>
      </c>
      <c r="C292" s="190"/>
      <c r="D292" s="309">
        <f t="shared" si="12"/>
        <v>0</v>
      </c>
      <c r="E292"/>
      <c r="F292" s="9"/>
      <c r="G292"/>
      <c r="H292"/>
      <c r="I292"/>
    </row>
    <row r="293" spans="1:9" ht="12.75">
      <c r="A293" s="142">
        <v>9</v>
      </c>
      <c r="B293" s="147" t="s">
        <v>407</v>
      </c>
      <c r="C293" s="190"/>
      <c r="D293" s="309">
        <f t="shared" si="12"/>
        <v>0</v>
      </c>
      <c r="E293"/>
      <c r="F293" s="9"/>
      <c r="G293"/>
      <c r="H293"/>
      <c r="I293"/>
    </row>
    <row r="294" spans="1:9" ht="12.75">
      <c r="A294" s="142">
        <v>10</v>
      </c>
      <c r="B294" s="147" t="s">
        <v>408</v>
      </c>
      <c r="C294" s="190"/>
      <c r="D294" s="309">
        <f t="shared" si="12"/>
        <v>0</v>
      </c>
      <c r="E294"/>
      <c r="F294" s="9"/>
      <c r="G294"/>
      <c r="H294"/>
      <c r="I294"/>
    </row>
    <row r="295" spans="1:9" ht="12.75">
      <c r="A295" s="142">
        <v>11</v>
      </c>
      <c r="B295" s="147" t="s">
        <v>409</v>
      </c>
      <c r="C295" s="190"/>
      <c r="D295" s="309">
        <f t="shared" si="12"/>
        <v>0</v>
      </c>
      <c r="E295"/>
      <c r="F295" s="9"/>
      <c r="G295"/>
      <c r="H295"/>
      <c r="I295"/>
    </row>
    <row r="296" spans="1:9" ht="12.75">
      <c r="A296" s="142">
        <v>12</v>
      </c>
      <c r="B296" s="147" t="s">
        <v>410</v>
      </c>
      <c r="C296" s="190"/>
      <c r="D296" s="309">
        <f t="shared" si="12"/>
        <v>0</v>
      </c>
      <c r="E296"/>
      <c r="F296" s="9"/>
      <c r="G296"/>
      <c r="H296"/>
      <c r="I296"/>
    </row>
    <row r="297" spans="1:9" ht="12.75">
      <c r="A297" s="142">
        <v>13</v>
      </c>
      <c r="B297" s="147" t="s">
        <v>411</v>
      </c>
      <c r="C297" s="190">
        <v>980</v>
      </c>
      <c r="D297" s="309">
        <f t="shared" si="12"/>
        <v>980</v>
      </c>
      <c r="E297"/>
      <c r="F297" s="9"/>
      <c r="G297"/>
      <c r="H297"/>
      <c r="I297"/>
    </row>
    <row r="298" spans="1:9" ht="12.75">
      <c r="A298" s="142">
        <v>14</v>
      </c>
      <c r="B298" s="147" t="s">
        <v>412</v>
      </c>
      <c r="C298" s="190">
        <v>2930</v>
      </c>
      <c r="D298" s="309">
        <f t="shared" si="12"/>
        <v>2930</v>
      </c>
      <c r="E298"/>
      <c r="F298" s="9"/>
      <c r="G298"/>
      <c r="H298"/>
      <c r="I298"/>
    </row>
    <row r="299" spans="1:9" ht="12.75">
      <c r="A299" s="142">
        <v>15</v>
      </c>
      <c r="B299" s="147" t="s">
        <v>413</v>
      </c>
      <c r="C299" s="190">
        <v>2930</v>
      </c>
      <c r="D299" s="309">
        <f t="shared" si="12"/>
        <v>2930</v>
      </c>
      <c r="E299"/>
      <c r="F299" s="9"/>
      <c r="G299"/>
      <c r="H299"/>
      <c r="I299"/>
    </row>
    <row r="300" spans="1:9" ht="12.75">
      <c r="A300" s="142">
        <v>16</v>
      </c>
      <c r="B300" s="147" t="s">
        <v>414</v>
      </c>
      <c r="C300" s="190"/>
      <c r="D300" s="309">
        <f t="shared" si="12"/>
        <v>0</v>
      </c>
      <c r="E300"/>
      <c r="F300" s="9"/>
      <c r="G300"/>
      <c r="H300"/>
      <c r="I300"/>
    </row>
    <row r="301" spans="1:9" ht="12.75">
      <c r="A301" s="142">
        <v>17</v>
      </c>
      <c r="B301" s="147" t="s">
        <v>415</v>
      </c>
      <c r="C301" s="190"/>
      <c r="D301" s="309">
        <f t="shared" si="12"/>
        <v>0</v>
      </c>
      <c r="E301"/>
      <c r="F301" s="9"/>
      <c r="G301"/>
      <c r="H301"/>
      <c r="I301"/>
    </row>
    <row r="302" spans="1:9" ht="12.75">
      <c r="A302" s="142">
        <v>18</v>
      </c>
      <c r="B302" s="147" t="s">
        <v>416</v>
      </c>
      <c r="C302" s="190"/>
      <c r="D302" s="309">
        <f t="shared" si="12"/>
        <v>0</v>
      </c>
      <c r="E302"/>
      <c r="F302" s="9"/>
      <c r="G302"/>
      <c r="H302"/>
      <c r="I302"/>
    </row>
    <row r="303" spans="1:9" ht="12.75">
      <c r="A303" s="142">
        <v>19</v>
      </c>
      <c r="B303" s="147" t="s">
        <v>417</v>
      </c>
      <c r="C303" s="190"/>
      <c r="D303" s="309">
        <f t="shared" si="12"/>
        <v>0</v>
      </c>
      <c r="E303"/>
      <c r="F303" s="9"/>
      <c r="G303"/>
      <c r="H303"/>
      <c r="I303"/>
    </row>
    <row r="304" spans="1:9" ht="12.75">
      <c r="A304" s="307"/>
      <c r="B304" s="308" t="s">
        <v>182</v>
      </c>
      <c r="C304" s="309">
        <f>SUM(C285:C303)</f>
        <v>15140</v>
      </c>
      <c r="D304" s="309">
        <f>SUM(D285:D303)</f>
        <v>15140</v>
      </c>
      <c r="E304"/>
      <c r="F304"/>
      <c r="G304"/>
      <c r="H304"/>
      <c r="I304"/>
    </row>
    <row r="305" ht="12.75">
      <c r="J305" s="43"/>
    </row>
    <row r="306" spans="1:9" ht="12.75">
      <c r="A306" s="310" t="s">
        <v>167</v>
      </c>
      <c r="B306" s="308" t="s">
        <v>549</v>
      </c>
      <c r="C306" s="310" t="s">
        <v>574</v>
      </c>
      <c r="D306" s="516" t="s">
        <v>182</v>
      </c>
      <c r="E306"/>
      <c r="F306"/>
      <c r="G306"/>
      <c r="H306"/>
      <c r="I306"/>
    </row>
    <row r="307" spans="1:9" ht="12.75">
      <c r="A307" s="310"/>
      <c r="B307" s="311"/>
      <c r="C307" s="310" t="s">
        <v>604</v>
      </c>
      <c r="D307" s="516"/>
      <c r="E307"/>
      <c r="F307"/>
      <c r="G307"/>
      <c r="H307"/>
      <c r="I307"/>
    </row>
    <row r="308" spans="1:9" ht="12.75">
      <c r="A308" s="205" t="s">
        <v>561</v>
      </c>
      <c r="E308"/>
      <c r="F308"/>
      <c r="G308"/>
      <c r="H308"/>
      <c r="I308"/>
    </row>
    <row r="309" spans="1:9" ht="12.75">
      <c r="A309" s="142">
        <v>1</v>
      </c>
      <c r="B309" s="147" t="s">
        <v>418</v>
      </c>
      <c r="C309" s="190"/>
      <c r="D309" s="309">
        <f aca="true" t="shared" si="13" ref="D309:D330">SUM(C309:C309)</f>
        <v>0</v>
      </c>
      <c r="E309"/>
      <c r="F309" s="9"/>
      <c r="G309"/>
      <c r="H309"/>
      <c r="I309"/>
    </row>
    <row r="310" spans="1:9" ht="12.75">
      <c r="A310" s="142">
        <v>2</v>
      </c>
      <c r="B310" s="147" t="s">
        <v>419</v>
      </c>
      <c r="C310" s="190"/>
      <c r="D310" s="309">
        <f t="shared" si="13"/>
        <v>0</v>
      </c>
      <c r="E310"/>
      <c r="F310" s="9"/>
      <c r="G310"/>
      <c r="H310"/>
      <c r="I310"/>
    </row>
    <row r="311" spans="1:9" ht="12.75">
      <c r="A311" s="142">
        <v>3</v>
      </c>
      <c r="B311" s="147" t="s">
        <v>420</v>
      </c>
      <c r="C311" s="190"/>
      <c r="D311" s="309">
        <f t="shared" si="13"/>
        <v>0</v>
      </c>
      <c r="E311"/>
      <c r="F311" s="9"/>
      <c r="G311"/>
      <c r="H311"/>
      <c r="I311"/>
    </row>
    <row r="312" spans="1:9" ht="12.75">
      <c r="A312" s="142">
        <v>4</v>
      </c>
      <c r="B312" s="147" t="s">
        <v>421</v>
      </c>
      <c r="C312" s="190"/>
      <c r="D312" s="309">
        <f t="shared" si="13"/>
        <v>0</v>
      </c>
      <c r="E312"/>
      <c r="F312" s="9"/>
      <c r="G312"/>
      <c r="H312"/>
      <c r="I312"/>
    </row>
    <row r="313" spans="1:9" ht="12.75">
      <c r="A313" s="142">
        <v>5</v>
      </c>
      <c r="B313" s="147" t="s">
        <v>422</v>
      </c>
      <c r="C313" s="190"/>
      <c r="D313" s="309">
        <f t="shared" si="13"/>
        <v>0</v>
      </c>
      <c r="E313"/>
      <c r="F313" s="9"/>
      <c r="G313"/>
      <c r="H313"/>
      <c r="I313"/>
    </row>
    <row r="314" spans="1:9" ht="12.75">
      <c r="A314" s="142">
        <v>6</v>
      </c>
      <c r="B314" s="147" t="s">
        <v>423</v>
      </c>
      <c r="C314" s="190"/>
      <c r="D314" s="309">
        <f t="shared" si="13"/>
        <v>0</v>
      </c>
      <c r="E314"/>
      <c r="F314" s="9"/>
      <c r="G314"/>
      <c r="H314"/>
      <c r="I314"/>
    </row>
    <row r="315" spans="1:9" ht="12.75">
      <c r="A315" s="142">
        <v>7</v>
      </c>
      <c r="B315" s="147" t="s">
        <v>424</v>
      </c>
      <c r="C315" s="190">
        <v>24520</v>
      </c>
      <c r="D315" s="309">
        <f t="shared" si="13"/>
        <v>24520</v>
      </c>
      <c r="E315"/>
      <c r="F315" s="9"/>
      <c r="G315"/>
      <c r="H315"/>
      <c r="I315"/>
    </row>
    <row r="316" spans="1:9" ht="12.75">
      <c r="A316" s="142">
        <v>8</v>
      </c>
      <c r="B316" s="147" t="s">
        <v>425</v>
      </c>
      <c r="C316" s="190"/>
      <c r="D316" s="309">
        <f t="shared" si="13"/>
        <v>0</v>
      </c>
      <c r="E316"/>
      <c r="F316" s="9"/>
      <c r="G316"/>
      <c r="H316"/>
      <c r="I316"/>
    </row>
    <row r="317" spans="1:9" ht="12.75">
      <c r="A317" s="142">
        <v>9</v>
      </c>
      <c r="B317" s="147" t="s">
        <v>426</v>
      </c>
      <c r="C317" s="190">
        <v>64360</v>
      </c>
      <c r="D317" s="309">
        <f t="shared" si="13"/>
        <v>64360</v>
      </c>
      <c r="E317"/>
      <c r="F317" s="9"/>
      <c r="G317"/>
      <c r="H317"/>
      <c r="I317"/>
    </row>
    <row r="318" spans="1:9" ht="12.75">
      <c r="A318" s="142">
        <v>10</v>
      </c>
      <c r="B318" s="147" t="s">
        <v>427</v>
      </c>
      <c r="C318" s="190"/>
      <c r="D318" s="309">
        <f t="shared" si="13"/>
        <v>0</v>
      </c>
      <c r="E318"/>
      <c r="F318" s="9"/>
      <c r="G318"/>
      <c r="H318"/>
      <c r="I318"/>
    </row>
    <row r="319" spans="1:9" ht="12.75">
      <c r="A319" s="142">
        <v>11</v>
      </c>
      <c r="B319" s="147" t="s">
        <v>428</v>
      </c>
      <c r="C319" s="190"/>
      <c r="D319" s="309">
        <f t="shared" si="13"/>
        <v>0</v>
      </c>
      <c r="E319"/>
      <c r="F319" s="9"/>
      <c r="G319"/>
      <c r="H319"/>
      <c r="I319"/>
    </row>
    <row r="320" spans="1:9" ht="12.75">
      <c r="A320" s="142">
        <v>12</v>
      </c>
      <c r="B320" s="147" t="s">
        <v>429</v>
      </c>
      <c r="C320" s="190"/>
      <c r="D320" s="309">
        <f t="shared" si="13"/>
        <v>0</v>
      </c>
      <c r="E320"/>
      <c r="F320" s="9"/>
      <c r="G320"/>
      <c r="H320"/>
      <c r="I320"/>
    </row>
    <row r="321" spans="1:9" ht="12.75">
      <c r="A321" s="142">
        <v>13</v>
      </c>
      <c r="B321" s="147" t="s">
        <v>430</v>
      </c>
      <c r="C321" s="190"/>
      <c r="D321" s="309">
        <f t="shared" si="13"/>
        <v>0</v>
      </c>
      <c r="E321"/>
      <c r="F321" s="9"/>
      <c r="G321"/>
      <c r="H321"/>
      <c r="I321"/>
    </row>
    <row r="322" spans="1:9" ht="12.75">
      <c r="A322" s="142">
        <v>14</v>
      </c>
      <c r="B322" s="147" t="s">
        <v>431</v>
      </c>
      <c r="C322" s="190"/>
      <c r="D322" s="309">
        <f t="shared" si="13"/>
        <v>0</v>
      </c>
      <c r="E322"/>
      <c r="F322" s="9"/>
      <c r="G322"/>
      <c r="H322"/>
      <c r="I322"/>
    </row>
    <row r="323" spans="1:9" ht="12.75">
      <c r="A323" s="142">
        <v>15</v>
      </c>
      <c r="B323" s="147" t="s">
        <v>432</v>
      </c>
      <c r="C323" s="190"/>
      <c r="D323" s="309">
        <f t="shared" si="13"/>
        <v>0</v>
      </c>
      <c r="E323"/>
      <c r="F323" s="9"/>
      <c r="G323"/>
      <c r="H323"/>
      <c r="I323"/>
    </row>
    <row r="324" spans="1:9" ht="12.75">
      <c r="A324" s="142">
        <v>16</v>
      </c>
      <c r="B324" s="147" t="s">
        <v>433</v>
      </c>
      <c r="C324" s="190"/>
      <c r="D324" s="309">
        <f t="shared" si="13"/>
        <v>0</v>
      </c>
      <c r="E324"/>
      <c r="F324" s="9"/>
      <c r="G324"/>
      <c r="H324"/>
      <c r="I324"/>
    </row>
    <row r="325" spans="1:9" ht="12.75">
      <c r="A325" s="142">
        <v>17</v>
      </c>
      <c r="B325" s="147" t="s">
        <v>434</v>
      </c>
      <c r="C325" s="190">
        <v>11590</v>
      </c>
      <c r="D325" s="309">
        <f t="shared" si="13"/>
        <v>11590</v>
      </c>
      <c r="E325"/>
      <c r="F325" s="9"/>
      <c r="G325"/>
      <c r="H325"/>
      <c r="I325"/>
    </row>
    <row r="326" spans="1:9" ht="12.75">
      <c r="A326" s="142">
        <v>18</v>
      </c>
      <c r="B326" s="147" t="s">
        <v>435</v>
      </c>
      <c r="C326" s="190"/>
      <c r="D326" s="309">
        <f t="shared" si="13"/>
        <v>0</v>
      </c>
      <c r="E326"/>
      <c r="F326" s="9"/>
      <c r="G326"/>
      <c r="H326"/>
      <c r="I326"/>
    </row>
    <row r="327" spans="1:9" ht="12.75">
      <c r="A327" s="142">
        <v>19</v>
      </c>
      <c r="B327" s="147" t="s">
        <v>436</v>
      </c>
      <c r="C327" s="190"/>
      <c r="D327" s="309">
        <f t="shared" si="13"/>
        <v>0</v>
      </c>
      <c r="E327"/>
      <c r="F327" s="9"/>
      <c r="G327"/>
      <c r="H327"/>
      <c r="I327"/>
    </row>
    <row r="328" spans="1:9" ht="12.75">
      <c r="A328" s="142">
        <v>20</v>
      </c>
      <c r="B328" s="147" t="s">
        <v>437</v>
      </c>
      <c r="C328" s="190"/>
      <c r="D328" s="309">
        <f t="shared" si="13"/>
        <v>0</v>
      </c>
      <c r="E328"/>
      <c r="F328" s="9"/>
      <c r="G328"/>
      <c r="H328"/>
      <c r="I328"/>
    </row>
    <row r="329" spans="1:9" ht="12.75">
      <c r="A329" s="142">
        <v>21</v>
      </c>
      <c r="B329" s="147" t="s">
        <v>438</v>
      </c>
      <c r="C329" s="190">
        <v>1600</v>
      </c>
      <c r="D329" s="309">
        <f t="shared" si="13"/>
        <v>1600</v>
      </c>
      <c r="E329"/>
      <c r="F329" s="9"/>
      <c r="G329"/>
      <c r="H329"/>
      <c r="I329"/>
    </row>
    <row r="330" spans="1:9" ht="12.75">
      <c r="A330" s="142" t="s">
        <v>801</v>
      </c>
      <c r="B330" s="147" t="s">
        <v>811</v>
      </c>
      <c r="C330" s="190">
        <v>104510</v>
      </c>
      <c r="D330" s="309">
        <f t="shared" si="13"/>
        <v>104510</v>
      </c>
      <c r="E330"/>
      <c r="F330" s="9"/>
      <c r="G330"/>
      <c r="H330"/>
      <c r="I330"/>
    </row>
    <row r="331" spans="1:9" ht="12.75">
      <c r="A331" s="307"/>
      <c r="B331" s="308" t="s">
        <v>182</v>
      </c>
      <c r="C331" s="309">
        <f>SUM(C309:C330)</f>
        <v>206580</v>
      </c>
      <c r="D331" s="309">
        <f>SUM(D309:D330)</f>
        <v>206580</v>
      </c>
      <c r="E331"/>
      <c r="F331"/>
      <c r="G331"/>
      <c r="H331"/>
      <c r="I331"/>
    </row>
    <row r="332" ht="12.75">
      <c r="A332" s="43" t="s">
        <v>940</v>
      </c>
    </row>
    <row r="333" spans="1:9" ht="12.75">
      <c r="A333" s="310" t="s">
        <v>167</v>
      </c>
      <c r="B333" s="308" t="s">
        <v>576</v>
      </c>
      <c r="C333" s="310" t="s">
        <v>574</v>
      </c>
      <c r="D333" s="516" t="s">
        <v>182</v>
      </c>
      <c r="E333"/>
      <c r="F333"/>
      <c r="G333"/>
      <c r="H333"/>
      <c r="I333"/>
    </row>
    <row r="334" spans="1:9" ht="12.75">
      <c r="A334" s="310"/>
      <c r="B334" s="311"/>
      <c r="C334" s="310" t="s">
        <v>604</v>
      </c>
      <c r="D334" s="516"/>
      <c r="E334"/>
      <c r="F334"/>
      <c r="G334"/>
      <c r="H334"/>
      <c r="I334"/>
    </row>
    <row r="335" ht="12.75">
      <c r="A335" s="205" t="s">
        <v>562</v>
      </c>
    </row>
    <row r="336" spans="1:9" ht="12.75">
      <c r="A336" s="142">
        <v>1</v>
      </c>
      <c r="B336" s="147" t="s">
        <v>439</v>
      </c>
      <c r="C336" s="190"/>
      <c r="D336" s="309">
        <f aca="true" t="shared" si="14" ref="D336:D346">SUM(C336:C336)</f>
        <v>0</v>
      </c>
      <c r="E336"/>
      <c r="F336"/>
      <c r="G336"/>
      <c r="H336"/>
      <c r="I336"/>
    </row>
    <row r="337" spans="1:9" ht="12.75">
      <c r="A337" s="142">
        <v>2</v>
      </c>
      <c r="B337" s="147" t="s">
        <v>440</v>
      </c>
      <c r="C337" s="190"/>
      <c r="D337" s="309">
        <f t="shared" si="14"/>
        <v>0</v>
      </c>
      <c r="E337"/>
      <c r="F337"/>
      <c r="G337"/>
      <c r="H337"/>
      <c r="I337"/>
    </row>
    <row r="338" spans="1:9" ht="12.75">
      <c r="A338" s="142">
        <v>3</v>
      </c>
      <c r="B338" s="147" t="s">
        <v>441</v>
      </c>
      <c r="C338" s="190"/>
      <c r="D338" s="309">
        <f t="shared" si="14"/>
        <v>0</v>
      </c>
      <c r="E338"/>
      <c r="F338"/>
      <c r="G338"/>
      <c r="H338"/>
      <c r="I338"/>
    </row>
    <row r="339" spans="1:9" ht="12.75">
      <c r="A339" s="142">
        <v>4</v>
      </c>
      <c r="B339" s="147" t="s">
        <v>442</v>
      </c>
      <c r="C339" s="190"/>
      <c r="D339" s="309">
        <f t="shared" si="14"/>
        <v>0</v>
      </c>
      <c r="E339"/>
      <c r="F339"/>
      <c r="G339"/>
      <c r="H339"/>
      <c r="I339"/>
    </row>
    <row r="340" spans="1:9" ht="12.75">
      <c r="A340" s="142">
        <v>5</v>
      </c>
      <c r="B340" s="147" t="s">
        <v>443</v>
      </c>
      <c r="C340" s="190"/>
      <c r="D340" s="309">
        <f t="shared" si="14"/>
        <v>0</v>
      </c>
      <c r="E340"/>
      <c r="F340"/>
      <c r="G340"/>
      <c r="H340"/>
      <c r="I340"/>
    </row>
    <row r="341" spans="1:9" ht="12.75">
      <c r="A341" s="142">
        <v>6</v>
      </c>
      <c r="B341" s="147" t="s">
        <v>444</v>
      </c>
      <c r="C341" s="190"/>
      <c r="D341" s="309">
        <f t="shared" si="14"/>
        <v>0</v>
      </c>
      <c r="E341"/>
      <c r="F341"/>
      <c r="G341"/>
      <c r="H341"/>
      <c r="I341"/>
    </row>
    <row r="342" spans="1:9" ht="12.75">
      <c r="A342" s="142">
        <v>7</v>
      </c>
      <c r="B342" s="147" t="s">
        <v>452</v>
      </c>
      <c r="C342" s="190"/>
      <c r="D342" s="309">
        <f t="shared" si="14"/>
        <v>0</v>
      </c>
      <c r="E342"/>
      <c r="F342"/>
      <c r="G342"/>
      <c r="H342"/>
      <c r="I342"/>
    </row>
    <row r="343" spans="1:9" ht="12.75">
      <c r="A343" s="142">
        <v>8</v>
      </c>
      <c r="B343" s="147" t="s">
        <v>453</v>
      </c>
      <c r="C343" s="190">
        <v>3150</v>
      </c>
      <c r="D343" s="309">
        <f t="shared" si="14"/>
        <v>3150</v>
      </c>
      <c r="E343"/>
      <c r="F343"/>
      <c r="G343"/>
      <c r="H343"/>
      <c r="I343"/>
    </row>
    <row r="344" spans="1:9" ht="12.75">
      <c r="A344" s="142">
        <v>9</v>
      </c>
      <c r="B344" s="147" t="s">
        <v>456</v>
      </c>
      <c r="C344" s="190"/>
      <c r="D344" s="309">
        <f t="shared" si="14"/>
        <v>0</v>
      </c>
      <c r="E344"/>
      <c r="F344"/>
      <c r="G344"/>
      <c r="H344"/>
      <c r="I344"/>
    </row>
    <row r="345" spans="1:9" ht="12.75">
      <c r="A345" s="142">
        <v>10</v>
      </c>
      <c r="B345" s="147" t="s">
        <v>454</v>
      </c>
      <c r="C345" s="190"/>
      <c r="D345" s="309">
        <f t="shared" si="14"/>
        <v>0</v>
      </c>
      <c r="E345"/>
      <c r="F345"/>
      <c r="G345"/>
      <c r="H345"/>
      <c r="I345"/>
    </row>
    <row r="346" spans="1:9" ht="12.75">
      <c r="A346" s="142" t="s">
        <v>470</v>
      </c>
      <c r="B346" s="147" t="s">
        <v>297</v>
      </c>
      <c r="C346" s="190">
        <v>1000</v>
      </c>
      <c r="D346" s="309">
        <f t="shared" si="14"/>
        <v>1000</v>
      </c>
      <c r="E346"/>
      <c r="F346" s="9"/>
      <c r="G346"/>
      <c r="H346"/>
      <c r="I346"/>
    </row>
    <row r="347" spans="1:9" ht="12.75">
      <c r="A347" s="307"/>
      <c r="B347" s="308" t="s">
        <v>182</v>
      </c>
      <c r="C347" s="309">
        <f>SUM(C336:C346)</f>
        <v>4150</v>
      </c>
      <c r="D347" s="309">
        <f>SUM(D336:D346)</f>
        <v>4150</v>
      </c>
      <c r="E347"/>
      <c r="F347"/>
      <c r="G347"/>
      <c r="H347"/>
      <c r="I347"/>
    </row>
    <row r="349" spans="1:7" ht="12.75">
      <c r="A349" s="84" t="str">
        <f>+A277</f>
        <v>Ordenanza N° 5677/08</v>
      </c>
      <c r="B349" s="81"/>
      <c r="C349" s="81"/>
      <c r="D349" s="81"/>
      <c r="E349" s="81"/>
      <c r="F349" s="81"/>
      <c r="G349" s="81"/>
    </row>
    <row r="350" spans="1:8" ht="12.75">
      <c r="A350" s="517" t="str">
        <f>+B278</f>
        <v>PRESUPUESTO 2009</v>
      </c>
      <c r="B350" s="517"/>
      <c r="C350" s="517"/>
      <c r="D350" s="517"/>
      <c r="E350" s="517"/>
      <c r="F350" s="517"/>
      <c r="G350" s="517"/>
      <c r="H350" s="80"/>
    </row>
    <row r="351" spans="1:7" ht="12.75">
      <c r="A351" s="88" t="str">
        <f>+A279</f>
        <v>Juris.:</v>
      </c>
      <c r="B351" s="520" t="s">
        <v>605</v>
      </c>
      <c r="C351" s="520"/>
      <c r="D351" s="81"/>
      <c r="E351" s="81"/>
      <c r="F351" s="81"/>
      <c r="G351" s="81"/>
    </row>
    <row r="352" spans="1:2" ht="12.75">
      <c r="A352" s="28" t="s">
        <v>572</v>
      </c>
      <c r="B352" s="14"/>
    </row>
    <row r="353" ht="12.75">
      <c r="J353" s="43"/>
    </row>
    <row r="354" spans="1:8" ht="12.75">
      <c r="A354" s="310" t="s">
        <v>167</v>
      </c>
      <c r="B354" s="308" t="s">
        <v>555</v>
      </c>
      <c r="C354" s="310" t="s">
        <v>574</v>
      </c>
      <c r="D354" s="310" t="s">
        <v>606</v>
      </c>
      <c r="E354" s="310" t="s">
        <v>875</v>
      </c>
      <c r="F354" s="310" t="s">
        <v>607</v>
      </c>
      <c r="G354" s="310" t="s">
        <v>146</v>
      </c>
      <c r="H354" s="516" t="s">
        <v>182</v>
      </c>
    </row>
    <row r="355" spans="1:10" ht="12.75">
      <c r="A355" s="310"/>
      <c r="B355" s="311"/>
      <c r="C355" s="310" t="s">
        <v>608</v>
      </c>
      <c r="D355" s="310" t="s">
        <v>609</v>
      </c>
      <c r="E355" s="310" t="s">
        <v>610</v>
      </c>
      <c r="F355" s="310" t="s">
        <v>611</v>
      </c>
      <c r="G355" s="310" t="s">
        <v>143</v>
      </c>
      <c r="H355" s="516"/>
      <c r="J355" s="286"/>
    </row>
    <row r="356" spans="1:10" ht="12.75">
      <c r="A356" s="205" t="s">
        <v>554</v>
      </c>
      <c r="J356" s="43"/>
    </row>
    <row r="357" spans="1:10" ht="12.75">
      <c r="A357" s="144" t="s">
        <v>210</v>
      </c>
      <c r="B357" s="147" t="s">
        <v>211</v>
      </c>
      <c r="C357" s="190">
        <v>136180</v>
      </c>
      <c r="D357" s="190">
        <v>391580</v>
      </c>
      <c r="E357" s="190">
        <v>107000</v>
      </c>
      <c r="F357" s="190">
        <v>639850</v>
      </c>
      <c r="G357" s="190">
        <v>322780</v>
      </c>
      <c r="H357" s="309">
        <f aca="true" t="shared" si="15" ref="H357:H370">SUM(C357:G357)</f>
        <v>1597390</v>
      </c>
      <c r="J357" s="9"/>
    </row>
    <row r="358" spans="1:10" ht="12.75">
      <c r="A358" s="144" t="s">
        <v>212</v>
      </c>
      <c r="B358" s="147" t="s">
        <v>213</v>
      </c>
      <c r="C358" s="190">
        <v>17760</v>
      </c>
      <c r="D358" s="190">
        <v>203050</v>
      </c>
      <c r="E358" s="190">
        <v>63870</v>
      </c>
      <c r="F358" s="190">
        <v>307260</v>
      </c>
      <c r="G358" s="190">
        <v>159570</v>
      </c>
      <c r="H358" s="309">
        <f t="shared" si="15"/>
        <v>751510</v>
      </c>
      <c r="J358" s="9"/>
    </row>
    <row r="359" spans="1:10" ht="12.75">
      <c r="A359" s="144" t="s">
        <v>214</v>
      </c>
      <c r="B359" s="147" t="s">
        <v>285</v>
      </c>
      <c r="C359" s="190">
        <v>0</v>
      </c>
      <c r="D359" s="190">
        <v>0</v>
      </c>
      <c r="E359" s="190">
        <v>0</v>
      </c>
      <c r="F359" s="190">
        <v>0</v>
      </c>
      <c r="G359" s="190">
        <v>0</v>
      </c>
      <c r="H359" s="309">
        <f t="shared" si="15"/>
        <v>0</v>
      </c>
      <c r="J359" s="9"/>
    </row>
    <row r="360" spans="1:10" ht="12.75">
      <c r="A360" s="144" t="s">
        <v>216</v>
      </c>
      <c r="B360" s="147" t="s">
        <v>215</v>
      </c>
      <c r="C360" s="190">
        <v>0</v>
      </c>
      <c r="D360" s="190">
        <v>0</v>
      </c>
      <c r="E360" s="190">
        <v>0</v>
      </c>
      <c r="F360" s="190">
        <v>0</v>
      </c>
      <c r="G360" s="190">
        <v>0</v>
      </c>
      <c r="H360" s="309">
        <f t="shared" si="15"/>
        <v>0</v>
      </c>
      <c r="J360" s="9"/>
    </row>
    <row r="361" spans="1:10" ht="12.75">
      <c r="A361" s="144" t="s">
        <v>217</v>
      </c>
      <c r="B361" s="147" t="s">
        <v>218</v>
      </c>
      <c r="C361" s="190">
        <v>45500</v>
      </c>
      <c r="D361" s="190">
        <v>357750</v>
      </c>
      <c r="E361" s="190">
        <v>90570</v>
      </c>
      <c r="F361" s="190">
        <v>357150</v>
      </c>
      <c r="G361" s="190">
        <f>29280+509630</f>
        <v>538910</v>
      </c>
      <c r="H361" s="309">
        <f t="shared" si="15"/>
        <v>1389880</v>
      </c>
      <c r="J361" s="9"/>
    </row>
    <row r="362" spans="1:10" ht="12.75">
      <c r="A362" s="144" t="s">
        <v>219</v>
      </c>
      <c r="B362" s="147" t="s">
        <v>286</v>
      </c>
      <c r="C362" s="190">
        <v>4230</v>
      </c>
      <c r="D362" s="190">
        <v>53500</v>
      </c>
      <c r="E362" s="190">
        <v>9260</v>
      </c>
      <c r="F362" s="190">
        <v>41850</v>
      </c>
      <c r="G362" s="72">
        <v>35960</v>
      </c>
      <c r="H362" s="309">
        <f t="shared" si="15"/>
        <v>144800</v>
      </c>
      <c r="J362" s="9"/>
    </row>
    <row r="363" spans="1:10" ht="12.75">
      <c r="A363" s="144" t="s">
        <v>221</v>
      </c>
      <c r="B363" s="147" t="s">
        <v>220</v>
      </c>
      <c r="C363" s="190">
        <v>101330</v>
      </c>
      <c r="D363" s="190">
        <v>511600</v>
      </c>
      <c r="E363" s="190">
        <v>135950</v>
      </c>
      <c r="F363" s="190">
        <v>666860</v>
      </c>
      <c r="G363" s="190">
        <v>68470</v>
      </c>
      <c r="H363" s="309">
        <f t="shared" si="15"/>
        <v>1484210</v>
      </c>
      <c r="J363" s="9"/>
    </row>
    <row r="364" spans="1:10" ht="12.75">
      <c r="A364" s="144" t="s">
        <v>223</v>
      </c>
      <c r="B364" s="147" t="s">
        <v>222</v>
      </c>
      <c r="C364" s="190">
        <v>13210</v>
      </c>
      <c r="D364" s="190">
        <v>6020</v>
      </c>
      <c r="E364" s="190">
        <v>28760</v>
      </c>
      <c r="F364" s="190">
        <v>173520</v>
      </c>
      <c r="G364" s="190">
        <v>6350</v>
      </c>
      <c r="H364" s="309">
        <f t="shared" si="15"/>
        <v>227860</v>
      </c>
      <c r="J364" s="9"/>
    </row>
    <row r="365" spans="1:10" ht="12.75">
      <c r="A365" s="144" t="s">
        <v>224</v>
      </c>
      <c r="B365" s="147" t="s">
        <v>287</v>
      </c>
      <c r="C365" s="190">
        <v>0</v>
      </c>
      <c r="D365" s="190">
        <v>0</v>
      </c>
      <c r="E365" s="190">
        <v>0</v>
      </c>
      <c r="F365" s="190">
        <v>0</v>
      </c>
      <c r="G365" s="190">
        <v>0</v>
      </c>
      <c r="H365" s="309">
        <f t="shared" si="15"/>
        <v>0</v>
      </c>
      <c r="J365" s="9"/>
    </row>
    <row r="366" spans="1:10" ht="12.75">
      <c r="A366" s="144" t="s">
        <v>225</v>
      </c>
      <c r="B366" s="147" t="s">
        <v>289</v>
      </c>
      <c r="C366" s="190">
        <v>15130</v>
      </c>
      <c r="D366" s="190">
        <v>119090</v>
      </c>
      <c r="E366" s="190">
        <v>30110</v>
      </c>
      <c r="F366" s="190">
        <v>118530</v>
      </c>
      <c r="G366" s="190">
        <v>108530</v>
      </c>
      <c r="H366" s="309">
        <f t="shared" si="15"/>
        <v>391390</v>
      </c>
      <c r="J366" s="9"/>
    </row>
    <row r="367" spans="1:10" ht="12.75">
      <c r="A367" s="144" t="s">
        <v>284</v>
      </c>
      <c r="B367" s="147" t="s">
        <v>290</v>
      </c>
      <c r="C367" s="190">
        <v>37170</v>
      </c>
      <c r="D367" s="190">
        <v>236800</v>
      </c>
      <c r="E367" s="190">
        <v>60180</v>
      </c>
      <c r="F367" s="190">
        <v>379620</v>
      </c>
      <c r="G367" s="190">
        <v>95500</v>
      </c>
      <c r="H367" s="309">
        <f t="shared" si="15"/>
        <v>809270</v>
      </c>
      <c r="J367" s="9"/>
    </row>
    <row r="368" spans="1:10" ht="12.75">
      <c r="A368" s="144" t="s">
        <v>288</v>
      </c>
      <c r="B368" s="147" t="s">
        <v>291</v>
      </c>
      <c r="C368" s="190">
        <v>26240</v>
      </c>
      <c r="D368" s="190">
        <v>154060</v>
      </c>
      <c r="E368" s="190">
        <v>37460</v>
      </c>
      <c r="F368" s="190">
        <v>247120</v>
      </c>
      <c r="G368" s="190">
        <v>61690</v>
      </c>
      <c r="H368" s="309">
        <f t="shared" si="15"/>
        <v>526570</v>
      </c>
      <c r="J368" s="9"/>
    </row>
    <row r="369" spans="1:10" ht="12.75">
      <c r="A369" s="144" t="s">
        <v>292</v>
      </c>
      <c r="B369" s="147" t="s">
        <v>294</v>
      </c>
      <c r="C369" s="190">
        <v>4070</v>
      </c>
      <c r="D369" s="190">
        <v>23920</v>
      </c>
      <c r="E369" s="190">
        <v>6600</v>
      </c>
      <c r="F369" s="190">
        <v>38370</v>
      </c>
      <c r="G369" s="190">
        <v>10280</v>
      </c>
      <c r="H369" s="309">
        <f t="shared" si="15"/>
        <v>83240</v>
      </c>
      <c r="J369" s="9"/>
    </row>
    <row r="370" spans="1:10" ht="12.75">
      <c r="A370" s="144" t="s">
        <v>293</v>
      </c>
      <c r="B370" s="147" t="s">
        <v>295</v>
      </c>
      <c r="C370" s="190"/>
      <c r="D370" s="190"/>
      <c r="E370" s="190"/>
      <c r="F370" s="190"/>
      <c r="G370" s="190"/>
      <c r="H370" s="309">
        <f t="shared" si="15"/>
        <v>0</v>
      </c>
      <c r="J370" s="9"/>
    </row>
    <row r="371" spans="1:8" ht="12.75">
      <c r="A371" s="307"/>
      <c r="B371" s="308" t="s">
        <v>182</v>
      </c>
      <c r="C371" s="309">
        <f aca="true" t="shared" si="16" ref="C371:H371">SUM(C357:C370)</f>
        <v>400820</v>
      </c>
      <c r="D371" s="309">
        <f t="shared" si="16"/>
        <v>2057370</v>
      </c>
      <c r="E371" s="309">
        <f t="shared" si="16"/>
        <v>569760</v>
      </c>
      <c r="F371" s="309">
        <f t="shared" si="16"/>
        <v>2970130</v>
      </c>
      <c r="G371" s="309">
        <f t="shared" si="16"/>
        <v>1408040</v>
      </c>
      <c r="H371" s="309">
        <f t="shared" si="16"/>
        <v>7406120</v>
      </c>
    </row>
    <row r="372" ht="12.75">
      <c r="J372" s="43"/>
    </row>
    <row r="373" spans="1:8" ht="12.75">
      <c r="A373" s="310" t="s">
        <v>167</v>
      </c>
      <c r="B373" s="308" t="s">
        <v>557</v>
      </c>
      <c r="C373" s="310" t="s">
        <v>574</v>
      </c>
      <c r="D373" s="310" t="s">
        <v>606</v>
      </c>
      <c r="E373" s="310" t="s">
        <v>875</v>
      </c>
      <c r="F373" s="310" t="s">
        <v>607</v>
      </c>
      <c r="G373" s="310" t="s">
        <v>146</v>
      </c>
      <c r="H373" s="516" t="s">
        <v>182</v>
      </c>
    </row>
    <row r="374" spans="1:8" ht="12.75">
      <c r="A374" s="310"/>
      <c r="B374" s="311"/>
      <c r="C374" s="310" t="s">
        <v>608</v>
      </c>
      <c r="D374" s="310" t="s">
        <v>609</v>
      </c>
      <c r="E374" s="310" t="s">
        <v>610</v>
      </c>
      <c r="F374" s="310" t="s">
        <v>611</v>
      </c>
      <c r="G374" s="310" t="s">
        <v>143</v>
      </c>
      <c r="H374" s="516"/>
    </row>
    <row r="375" ht="12.75">
      <c r="A375" s="205" t="s">
        <v>558</v>
      </c>
    </row>
    <row r="376" spans="1:10" ht="12.75">
      <c r="A376" s="144" t="s">
        <v>210</v>
      </c>
      <c r="B376" s="147" t="s">
        <v>211</v>
      </c>
      <c r="C376" s="190">
        <v>21860</v>
      </c>
      <c r="D376" s="190">
        <v>5980</v>
      </c>
      <c r="E376" s="190">
        <v>81700</v>
      </c>
      <c r="F376" s="190">
        <v>557900</v>
      </c>
      <c r="G376" s="190"/>
      <c r="H376" s="309">
        <f aca="true" t="shared" si="17" ref="H376:H389">SUM(C376:G376)</f>
        <v>667440</v>
      </c>
      <c r="J376" s="9"/>
    </row>
    <row r="377" spans="1:10" ht="12.75">
      <c r="A377" s="144" t="s">
        <v>212</v>
      </c>
      <c r="B377" s="147" t="s">
        <v>213</v>
      </c>
      <c r="C377" s="190">
        <v>3750</v>
      </c>
      <c r="D377" s="190">
        <v>250</v>
      </c>
      <c r="E377" s="190">
        <v>12350</v>
      </c>
      <c r="F377" s="190">
        <v>12220</v>
      </c>
      <c r="G377" s="190"/>
      <c r="H377" s="309">
        <f t="shared" si="17"/>
        <v>28570</v>
      </c>
      <c r="J377" s="9"/>
    </row>
    <row r="378" spans="1:10" ht="12.75">
      <c r="A378" s="144" t="s">
        <v>214</v>
      </c>
      <c r="B378" s="147" t="s">
        <v>285</v>
      </c>
      <c r="C378" s="190">
        <v>0</v>
      </c>
      <c r="D378" s="190">
        <v>0</v>
      </c>
      <c r="E378" s="190">
        <v>0</v>
      </c>
      <c r="F378" s="190">
        <v>0</v>
      </c>
      <c r="G378" s="190"/>
      <c r="H378" s="309">
        <f t="shared" si="17"/>
        <v>0</v>
      </c>
      <c r="J378" s="9"/>
    </row>
    <row r="379" spans="1:10" ht="12.75">
      <c r="A379" s="144" t="s">
        <v>216</v>
      </c>
      <c r="B379" s="147" t="s">
        <v>215</v>
      </c>
      <c r="C379" s="190">
        <v>0</v>
      </c>
      <c r="D379" s="190">
        <v>0</v>
      </c>
      <c r="E379" s="190">
        <v>0</v>
      </c>
      <c r="F379" s="190">
        <v>0</v>
      </c>
      <c r="G379" s="190"/>
      <c r="H379" s="309">
        <f t="shared" si="17"/>
        <v>0</v>
      </c>
      <c r="J379" s="9"/>
    </row>
    <row r="380" spans="1:10" ht="12.75">
      <c r="A380" s="144" t="s">
        <v>217</v>
      </c>
      <c r="B380" s="147" t="s">
        <v>218</v>
      </c>
      <c r="C380" s="190">
        <v>30970</v>
      </c>
      <c r="D380" s="190">
        <v>13940</v>
      </c>
      <c r="E380" s="190">
        <v>129040</v>
      </c>
      <c r="F380" s="190">
        <v>180380</v>
      </c>
      <c r="G380" s="190"/>
      <c r="H380" s="309">
        <f t="shared" si="17"/>
        <v>354330</v>
      </c>
      <c r="J380" s="9"/>
    </row>
    <row r="381" spans="1:10" ht="12.75">
      <c r="A381" s="144" t="s">
        <v>219</v>
      </c>
      <c r="B381" s="147" t="s">
        <v>286</v>
      </c>
      <c r="C381" s="190">
        <v>31210</v>
      </c>
      <c r="D381" s="190">
        <v>15590</v>
      </c>
      <c r="E381" s="190">
        <v>2650</v>
      </c>
      <c r="F381" s="190">
        <v>4610</v>
      </c>
      <c r="G381" s="190"/>
      <c r="H381" s="309">
        <f t="shared" si="17"/>
        <v>54060</v>
      </c>
      <c r="J381" s="9"/>
    </row>
    <row r="382" spans="1:10" ht="12.75">
      <c r="A382" s="144" t="s">
        <v>221</v>
      </c>
      <c r="B382" s="147" t="s">
        <v>220</v>
      </c>
      <c r="C382" s="190">
        <v>48540</v>
      </c>
      <c r="D382" s="190">
        <v>19140</v>
      </c>
      <c r="E382" s="190">
        <v>150750</v>
      </c>
      <c r="F382" s="190">
        <v>190290</v>
      </c>
      <c r="G382" s="190"/>
      <c r="H382" s="309">
        <f t="shared" si="17"/>
        <v>408720</v>
      </c>
      <c r="J382" s="9"/>
    </row>
    <row r="383" spans="1:10" ht="12.75">
      <c r="A383" s="144" t="s">
        <v>223</v>
      </c>
      <c r="B383" s="147" t="s">
        <v>222</v>
      </c>
      <c r="C383" s="190">
        <v>11610</v>
      </c>
      <c r="D383" s="190">
        <v>23310</v>
      </c>
      <c r="E383" s="393">
        <v>42330</v>
      </c>
      <c r="F383" s="393">
        <v>44930</v>
      </c>
      <c r="G383" s="190"/>
      <c r="H383" s="309">
        <f t="shared" si="17"/>
        <v>122180</v>
      </c>
      <c r="J383" s="9"/>
    </row>
    <row r="384" spans="1:10" ht="12.75">
      <c r="A384" s="144" t="s">
        <v>224</v>
      </c>
      <c r="B384" s="147" t="s">
        <v>287</v>
      </c>
      <c r="C384" s="190">
        <v>0</v>
      </c>
      <c r="D384" s="190">
        <v>0</v>
      </c>
      <c r="E384" s="393">
        <v>0</v>
      </c>
      <c r="F384" s="393">
        <v>0</v>
      </c>
      <c r="G384" s="190"/>
      <c r="H384" s="309">
        <f t="shared" si="17"/>
        <v>0</v>
      </c>
      <c r="J384" s="9"/>
    </row>
    <row r="385" spans="1:10" ht="12.75">
      <c r="A385" s="144" t="s">
        <v>225</v>
      </c>
      <c r="B385" s="147" t="s">
        <v>289</v>
      </c>
      <c r="C385" s="190">
        <v>10760</v>
      </c>
      <c r="D385" s="190">
        <v>4860</v>
      </c>
      <c r="E385" s="393">
        <v>45020</v>
      </c>
      <c r="F385" s="393">
        <v>62710</v>
      </c>
      <c r="G385" s="190"/>
      <c r="H385" s="309">
        <f t="shared" si="17"/>
        <v>123350</v>
      </c>
      <c r="J385" s="9"/>
    </row>
    <row r="386" spans="1:10" ht="12.75">
      <c r="A386" s="144" t="s">
        <v>284</v>
      </c>
      <c r="B386" s="147" t="s">
        <v>290</v>
      </c>
      <c r="C386" s="190">
        <v>10880</v>
      </c>
      <c r="D386" s="190">
        <v>3410</v>
      </c>
      <c r="E386" s="393">
        <v>37450</v>
      </c>
      <c r="F386" s="393">
        <v>46680</v>
      </c>
      <c r="G386" s="190"/>
      <c r="H386" s="309">
        <f t="shared" si="17"/>
        <v>98420</v>
      </c>
      <c r="J386" s="9"/>
    </row>
    <row r="387" spans="1:10" ht="12.75">
      <c r="A387" s="144" t="s">
        <v>288</v>
      </c>
      <c r="B387" s="147" t="s">
        <v>291</v>
      </c>
      <c r="C387" s="190">
        <v>7500</v>
      </c>
      <c r="D387" s="190">
        <v>2320</v>
      </c>
      <c r="E387" s="393">
        <v>8960</v>
      </c>
      <c r="F387" s="393">
        <v>11180</v>
      </c>
      <c r="G387" s="190"/>
      <c r="H387" s="309">
        <f t="shared" si="17"/>
        <v>29960</v>
      </c>
      <c r="J387" s="9"/>
    </row>
    <row r="388" spans="1:10" ht="12.75">
      <c r="A388" s="144" t="s">
        <v>292</v>
      </c>
      <c r="B388" s="147" t="s">
        <v>294</v>
      </c>
      <c r="C388" s="190">
        <v>1080</v>
      </c>
      <c r="D388" s="190">
        <v>360</v>
      </c>
      <c r="E388" s="393">
        <v>4100</v>
      </c>
      <c r="F388" s="393">
        <v>4760</v>
      </c>
      <c r="G388" s="190"/>
      <c r="H388" s="309">
        <f t="shared" si="17"/>
        <v>10300</v>
      </c>
      <c r="J388" s="9"/>
    </row>
    <row r="389" spans="1:10" ht="12.75">
      <c r="A389" s="144" t="s">
        <v>293</v>
      </c>
      <c r="B389" s="147" t="s">
        <v>295</v>
      </c>
      <c r="C389" s="190"/>
      <c r="D389" s="190"/>
      <c r="E389" s="190"/>
      <c r="F389" s="190"/>
      <c r="G389" s="190"/>
      <c r="H389" s="309">
        <f t="shared" si="17"/>
        <v>0</v>
      </c>
      <c r="J389" s="9"/>
    </row>
    <row r="390" spans="1:9" ht="12.75">
      <c r="A390" s="307"/>
      <c r="B390" s="308" t="s">
        <v>182</v>
      </c>
      <c r="C390" s="309">
        <f aca="true" t="shared" si="18" ref="C390:H390">SUM(C376:C389)</f>
        <v>178160</v>
      </c>
      <c r="D390" s="309">
        <f t="shared" si="18"/>
        <v>89160</v>
      </c>
      <c r="E390" s="309">
        <f t="shared" si="18"/>
        <v>514350</v>
      </c>
      <c r="F390" s="309">
        <f t="shared" si="18"/>
        <v>1115660</v>
      </c>
      <c r="G390" s="309">
        <f t="shared" si="18"/>
        <v>0</v>
      </c>
      <c r="H390" s="309">
        <f t="shared" si="18"/>
        <v>1897330</v>
      </c>
      <c r="I390" s="9"/>
    </row>
    <row r="391" ht="12.75">
      <c r="J391" s="43"/>
    </row>
    <row r="392" ht="12.75">
      <c r="A392" s="43" t="str">
        <f>+A349</f>
        <v>Ordenanza N° 5677/08</v>
      </c>
    </row>
    <row r="393" spans="1:8" ht="12.75">
      <c r="A393" s="517" t="str">
        <f>+A350</f>
        <v>PRESUPUESTO 2009</v>
      </c>
      <c r="B393" s="517"/>
      <c r="C393" s="517"/>
      <c r="D393" s="517"/>
      <c r="E393" s="517"/>
      <c r="F393" s="517"/>
      <c r="G393" s="517"/>
      <c r="H393" s="14"/>
    </row>
    <row r="394" spans="1:7" ht="12.75">
      <c r="A394" s="28" t="str">
        <f>+A351</f>
        <v>Juris.:</v>
      </c>
      <c r="B394" s="498" t="s">
        <v>605</v>
      </c>
      <c r="C394" s="498"/>
      <c r="D394" s="498"/>
      <c r="E394" s="498"/>
      <c r="F394" s="498"/>
      <c r="G394" s="498"/>
    </row>
    <row r="395" spans="1:2" ht="12.75">
      <c r="A395" s="28" t="s">
        <v>572</v>
      </c>
      <c r="B395" s="14"/>
    </row>
    <row r="396" ht="12.75">
      <c r="J396" s="43"/>
    </row>
    <row r="397" spans="1:8" ht="12.75">
      <c r="A397" s="516" t="s">
        <v>167</v>
      </c>
      <c r="B397" s="519" t="s">
        <v>560</v>
      </c>
      <c r="C397" s="310" t="s">
        <v>574</v>
      </c>
      <c r="D397" s="310" t="s">
        <v>606</v>
      </c>
      <c r="E397" s="310" t="s">
        <v>875</v>
      </c>
      <c r="F397" s="310" t="s">
        <v>607</v>
      </c>
      <c r="G397" s="310" t="s">
        <v>146</v>
      </c>
      <c r="H397" s="516" t="s">
        <v>182</v>
      </c>
    </row>
    <row r="398" spans="1:10" ht="12.75">
      <c r="A398" s="516"/>
      <c r="B398" s="519"/>
      <c r="C398" s="310" t="s">
        <v>608</v>
      </c>
      <c r="D398" s="310" t="s">
        <v>609</v>
      </c>
      <c r="E398" s="310" t="s">
        <v>610</v>
      </c>
      <c r="F398" s="310" t="s">
        <v>611</v>
      </c>
      <c r="G398" s="310" t="s">
        <v>143</v>
      </c>
      <c r="H398" s="516"/>
      <c r="J398" s="286"/>
    </row>
    <row r="399" spans="1:10" ht="12.75">
      <c r="A399" s="205" t="s">
        <v>559</v>
      </c>
      <c r="J399" s="43"/>
    </row>
    <row r="400" spans="1:10" ht="12.75">
      <c r="A400" s="142">
        <v>1</v>
      </c>
      <c r="B400" s="147" t="s">
        <v>399</v>
      </c>
      <c r="C400" s="190"/>
      <c r="D400" s="190"/>
      <c r="E400" s="190"/>
      <c r="F400" s="190"/>
      <c r="G400" s="190"/>
      <c r="H400" s="309">
        <f aca="true" t="shared" si="19" ref="H400:H418">SUM(C400:G400)</f>
        <v>0</v>
      </c>
      <c r="J400" s="9"/>
    </row>
    <row r="401" spans="1:10" ht="12.75">
      <c r="A401" s="142">
        <v>2</v>
      </c>
      <c r="B401" s="147" t="s">
        <v>400</v>
      </c>
      <c r="C401" s="190"/>
      <c r="D401" s="190"/>
      <c r="E401" s="190"/>
      <c r="F401" s="190"/>
      <c r="G401" s="190"/>
      <c r="H401" s="309">
        <f t="shared" si="19"/>
        <v>0</v>
      </c>
      <c r="J401" s="9"/>
    </row>
    <row r="402" spans="1:11" ht="12.75">
      <c r="A402" s="142">
        <v>3</v>
      </c>
      <c r="B402" s="147" t="s">
        <v>401</v>
      </c>
      <c r="C402" s="190">
        <v>800000</v>
      </c>
      <c r="D402" s="190"/>
      <c r="E402" s="190"/>
      <c r="F402" s="190"/>
      <c r="G402" s="190"/>
      <c r="H402" s="309">
        <f t="shared" si="19"/>
        <v>800000</v>
      </c>
      <c r="J402" s="9"/>
      <c r="K402" s="9"/>
    </row>
    <row r="403" spans="1:10" ht="12.75">
      <c r="A403" s="142">
        <v>4</v>
      </c>
      <c r="B403" s="147" t="s">
        <v>402</v>
      </c>
      <c r="C403" s="190">
        <v>124500</v>
      </c>
      <c r="D403" s="190"/>
      <c r="E403" s="190">
        <v>13990</v>
      </c>
      <c r="F403" s="190"/>
      <c r="G403" s="190"/>
      <c r="H403" s="309">
        <f t="shared" si="19"/>
        <v>138490</v>
      </c>
      <c r="J403" s="9"/>
    </row>
    <row r="404" spans="1:10" ht="12.75">
      <c r="A404" s="142">
        <v>5</v>
      </c>
      <c r="B404" s="147" t="s">
        <v>403</v>
      </c>
      <c r="C404" s="190">
        <v>6000</v>
      </c>
      <c r="D404" s="190"/>
      <c r="E404" s="190"/>
      <c r="F404" s="190"/>
      <c r="G404" s="190"/>
      <c r="H404" s="309">
        <f t="shared" si="19"/>
        <v>6000</v>
      </c>
      <c r="J404" s="9"/>
    </row>
    <row r="405" spans="1:10" ht="12.75">
      <c r="A405" s="142">
        <v>6</v>
      </c>
      <c r="B405" s="147" t="s">
        <v>404</v>
      </c>
      <c r="C405" s="190"/>
      <c r="D405" s="190"/>
      <c r="E405" s="190"/>
      <c r="F405" s="190"/>
      <c r="G405" s="190"/>
      <c r="H405" s="309">
        <f t="shared" si="19"/>
        <v>0</v>
      </c>
      <c r="J405" s="9"/>
    </row>
    <row r="406" spans="1:10" ht="12.75">
      <c r="A406" s="142">
        <v>7</v>
      </c>
      <c r="B406" s="147" t="s">
        <v>405</v>
      </c>
      <c r="C406" s="190"/>
      <c r="D406" s="190"/>
      <c r="E406" s="190"/>
      <c r="F406" s="190"/>
      <c r="G406" s="190"/>
      <c r="H406" s="309">
        <f t="shared" si="19"/>
        <v>0</v>
      </c>
      <c r="J406" s="9"/>
    </row>
    <row r="407" spans="1:10" ht="12.75">
      <c r="A407" s="142">
        <v>8</v>
      </c>
      <c r="B407" s="147" t="s">
        <v>406</v>
      </c>
      <c r="C407" s="190"/>
      <c r="D407" s="190"/>
      <c r="E407" s="190"/>
      <c r="F407" s="190">
        <v>9200</v>
      </c>
      <c r="G407" s="190"/>
      <c r="H407" s="309">
        <f t="shared" si="19"/>
        <v>9200</v>
      </c>
      <c r="J407" s="9"/>
    </row>
    <row r="408" spans="1:10" ht="12.75">
      <c r="A408" s="142">
        <v>9</v>
      </c>
      <c r="B408" s="147" t="s">
        <v>407</v>
      </c>
      <c r="C408" s="190">
        <v>6000</v>
      </c>
      <c r="D408" s="190"/>
      <c r="E408" s="190"/>
      <c r="F408" s="190"/>
      <c r="G408" s="190"/>
      <c r="H408" s="309">
        <f t="shared" si="19"/>
        <v>6000</v>
      </c>
      <c r="J408" s="9"/>
    </row>
    <row r="409" spans="1:10" ht="12.75">
      <c r="A409" s="142">
        <v>10</v>
      </c>
      <c r="B409" s="147" t="s">
        <v>408</v>
      </c>
      <c r="C409" s="190"/>
      <c r="D409" s="190"/>
      <c r="E409" s="190"/>
      <c r="F409" s="190"/>
      <c r="G409" s="190"/>
      <c r="H409" s="309">
        <f t="shared" si="19"/>
        <v>0</v>
      </c>
      <c r="J409" s="9"/>
    </row>
    <row r="410" spans="1:10" ht="12.75">
      <c r="A410" s="142">
        <v>11</v>
      </c>
      <c r="B410" s="147" t="s">
        <v>409</v>
      </c>
      <c r="C410" s="190"/>
      <c r="D410" s="190">
        <v>79000</v>
      </c>
      <c r="E410" s="190">
        <v>80500</v>
      </c>
      <c r="F410" s="190"/>
      <c r="G410" s="190"/>
      <c r="H410" s="309">
        <f t="shared" si="19"/>
        <v>159500</v>
      </c>
      <c r="J410" s="9"/>
    </row>
    <row r="411" spans="1:10" ht="12.75">
      <c r="A411" s="142">
        <v>12</v>
      </c>
      <c r="B411" s="147" t="s">
        <v>410</v>
      </c>
      <c r="C411" s="190"/>
      <c r="D411" s="223"/>
      <c r="E411" s="190"/>
      <c r="F411" s="190"/>
      <c r="G411" s="190">
        <v>750000</v>
      </c>
      <c r="H411" s="309">
        <f t="shared" si="19"/>
        <v>750000</v>
      </c>
      <c r="J411" s="9"/>
    </row>
    <row r="412" spans="1:10" ht="12.75">
      <c r="A412" s="142">
        <v>13</v>
      </c>
      <c r="B412" s="147" t="s">
        <v>411</v>
      </c>
      <c r="C412" s="190"/>
      <c r="D412" s="190">
        <v>30000</v>
      </c>
      <c r="E412" s="190"/>
      <c r="F412" s="190"/>
      <c r="G412" s="190"/>
      <c r="H412" s="309">
        <f t="shared" si="19"/>
        <v>30000</v>
      </c>
      <c r="J412" s="9"/>
    </row>
    <row r="413" spans="1:10" ht="12.75">
      <c r="A413" s="142">
        <v>14</v>
      </c>
      <c r="B413" s="147" t="s">
        <v>412</v>
      </c>
      <c r="C413" s="190">
        <v>1000</v>
      </c>
      <c r="D413" s="190"/>
      <c r="E413" s="190"/>
      <c r="F413" s="190"/>
      <c r="G413" s="190"/>
      <c r="H413" s="309">
        <f t="shared" si="19"/>
        <v>1000</v>
      </c>
      <c r="J413" s="9"/>
    </row>
    <row r="414" spans="1:10" ht="12.75">
      <c r="A414" s="142">
        <v>15</v>
      </c>
      <c r="B414" s="147" t="s">
        <v>413</v>
      </c>
      <c r="C414" s="190">
        <v>4000</v>
      </c>
      <c r="D414" s="190">
        <v>3000</v>
      </c>
      <c r="E414" s="190"/>
      <c r="F414" s="190">
        <v>50000</v>
      </c>
      <c r="G414" s="190">
        <v>10000</v>
      </c>
      <c r="H414" s="309">
        <f t="shared" si="19"/>
        <v>67000</v>
      </c>
      <c r="J414" s="9"/>
    </row>
    <row r="415" spans="1:10" ht="12.75">
      <c r="A415" s="142">
        <v>16</v>
      </c>
      <c r="B415" s="147" t="s">
        <v>414</v>
      </c>
      <c r="C415" s="190"/>
      <c r="D415" s="190"/>
      <c r="E415" s="190"/>
      <c r="F415" s="190"/>
      <c r="G415" s="190"/>
      <c r="H415" s="309">
        <f t="shared" si="19"/>
        <v>0</v>
      </c>
      <c r="J415" s="9"/>
    </row>
    <row r="416" spans="1:10" ht="12.75">
      <c r="A416" s="142">
        <v>17</v>
      </c>
      <c r="B416" s="147" t="s">
        <v>415</v>
      </c>
      <c r="C416" s="190"/>
      <c r="D416" s="190"/>
      <c r="E416" s="190"/>
      <c r="F416" s="190"/>
      <c r="G416" s="190"/>
      <c r="H416" s="309">
        <f t="shared" si="19"/>
        <v>0</v>
      </c>
      <c r="J416" s="9"/>
    </row>
    <row r="417" spans="1:10" ht="12.75">
      <c r="A417" s="142">
        <v>18</v>
      </c>
      <c r="B417" s="147" t="s">
        <v>416</v>
      </c>
      <c r="C417" s="190"/>
      <c r="D417" s="190"/>
      <c r="E417" s="190"/>
      <c r="F417" s="190"/>
      <c r="G417" s="190"/>
      <c r="H417" s="309">
        <f t="shared" si="19"/>
        <v>0</v>
      </c>
      <c r="J417" s="9"/>
    </row>
    <row r="418" spans="1:10" ht="12.75">
      <c r="A418" s="142">
        <v>19</v>
      </c>
      <c r="B418" s="147" t="s">
        <v>417</v>
      </c>
      <c r="C418" s="190"/>
      <c r="D418" s="190"/>
      <c r="E418" s="190"/>
      <c r="F418" s="190"/>
      <c r="G418" s="190"/>
      <c r="H418" s="309">
        <f t="shared" si="19"/>
        <v>0</v>
      </c>
      <c r="J418" s="9"/>
    </row>
    <row r="419" spans="1:8" ht="12.75">
      <c r="A419" s="307"/>
      <c r="B419" s="308" t="s">
        <v>182</v>
      </c>
      <c r="C419" s="309">
        <f aca="true" t="shared" si="20" ref="C419:H419">SUM(C400:C418)</f>
        <v>941500</v>
      </c>
      <c r="D419" s="309">
        <f t="shared" si="20"/>
        <v>112000</v>
      </c>
      <c r="E419" s="309">
        <f t="shared" si="20"/>
        <v>94490</v>
      </c>
      <c r="F419" s="309">
        <f t="shared" si="20"/>
        <v>59200</v>
      </c>
      <c r="G419" s="309">
        <f t="shared" si="20"/>
        <v>760000</v>
      </c>
      <c r="H419" s="309">
        <f t="shared" si="20"/>
        <v>1967190</v>
      </c>
    </row>
    <row r="420" ht="12.75">
      <c r="J420" s="43"/>
    </row>
    <row r="421" spans="1:8" ht="12.75">
      <c r="A421" s="516" t="s">
        <v>167</v>
      </c>
      <c r="B421" s="519" t="s">
        <v>549</v>
      </c>
      <c r="C421" s="310" t="s">
        <v>574</v>
      </c>
      <c r="D421" s="310" t="s">
        <v>606</v>
      </c>
      <c r="E421" s="310" t="s">
        <v>875</v>
      </c>
      <c r="F421" s="310" t="s">
        <v>607</v>
      </c>
      <c r="G421" s="310" t="s">
        <v>146</v>
      </c>
      <c r="H421" s="516" t="s">
        <v>182</v>
      </c>
    </row>
    <row r="422" spans="1:8" ht="12.75">
      <c r="A422" s="516"/>
      <c r="B422" s="519"/>
      <c r="C422" s="310" t="s">
        <v>608</v>
      </c>
      <c r="D422" s="310" t="s">
        <v>609</v>
      </c>
      <c r="E422" s="310" t="s">
        <v>610</v>
      </c>
      <c r="F422" s="310" t="s">
        <v>611</v>
      </c>
      <c r="G422" s="310" t="s">
        <v>143</v>
      </c>
      <c r="H422" s="516"/>
    </row>
    <row r="423" ht="12.75">
      <c r="A423" s="205" t="s">
        <v>561</v>
      </c>
    </row>
    <row r="424" spans="1:8" ht="12.75">
      <c r="A424" s="142">
        <v>1</v>
      </c>
      <c r="B424" s="147" t="s">
        <v>418</v>
      </c>
      <c r="C424" s="190"/>
      <c r="D424" s="190"/>
      <c r="E424" s="190"/>
      <c r="F424" s="190"/>
      <c r="G424" s="190"/>
      <c r="H424" s="309">
        <f aca="true" t="shared" si="21" ref="H424:H445">SUM(C424:G424)</f>
        <v>0</v>
      </c>
    </row>
    <row r="425" spans="1:8" ht="12.75">
      <c r="A425" s="142">
        <v>2</v>
      </c>
      <c r="B425" s="147" t="s">
        <v>419</v>
      </c>
      <c r="C425" s="190"/>
      <c r="D425" s="190"/>
      <c r="E425" s="190"/>
      <c r="F425" s="190"/>
      <c r="G425" s="190"/>
      <c r="H425" s="309">
        <f t="shared" si="21"/>
        <v>0</v>
      </c>
    </row>
    <row r="426" spans="1:8" ht="12.75">
      <c r="A426" s="142">
        <v>3</v>
      </c>
      <c r="B426" s="147" t="s">
        <v>420</v>
      </c>
      <c r="C426" s="190"/>
      <c r="D426" s="190"/>
      <c r="E426" s="190"/>
      <c r="F426" s="190"/>
      <c r="G426" s="190"/>
      <c r="H426" s="309">
        <f t="shared" si="21"/>
        <v>0</v>
      </c>
    </row>
    <row r="427" spans="1:8" ht="12.75">
      <c r="A427" s="142">
        <v>4</v>
      </c>
      <c r="B427" s="147" t="s">
        <v>421</v>
      </c>
      <c r="C427" s="190"/>
      <c r="D427" s="190"/>
      <c r="E427" s="190"/>
      <c r="F427" s="190"/>
      <c r="G427" s="190"/>
      <c r="H427" s="309">
        <f t="shared" si="21"/>
        <v>0</v>
      </c>
    </row>
    <row r="428" spans="1:8" ht="12.75">
      <c r="A428" s="142">
        <v>5</v>
      </c>
      <c r="B428" s="147" t="s">
        <v>422</v>
      </c>
      <c r="C428" s="190"/>
      <c r="D428" s="190"/>
      <c r="E428" s="190"/>
      <c r="F428" s="190"/>
      <c r="G428" s="190"/>
      <c r="H428" s="309">
        <f t="shared" si="21"/>
        <v>0</v>
      </c>
    </row>
    <row r="429" spans="1:8" ht="12.75">
      <c r="A429" s="142">
        <v>6</v>
      </c>
      <c r="B429" s="147" t="s">
        <v>423</v>
      </c>
      <c r="C429" s="190"/>
      <c r="D429" s="190"/>
      <c r="E429" s="190"/>
      <c r="F429" s="190"/>
      <c r="G429" s="190"/>
      <c r="H429" s="309">
        <f t="shared" si="21"/>
        <v>0</v>
      </c>
    </row>
    <row r="430" spans="1:10" ht="12.75">
      <c r="A430" s="142">
        <v>7</v>
      </c>
      <c r="B430" s="147" t="s">
        <v>424</v>
      </c>
      <c r="C430" s="190">
        <v>114670</v>
      </c>
      <c r="D430" s="190"/>
      <c r="E430" s="190"/>
      <c r="F430" s="190">
        <v>1335190</v>
      </c>
      <c r="G430" s="190"/>
      <c r="H430" s="309">
        <f t="shared" si="21"/>
        <v>1449860</v>
      </c>
      <c r="J430" s="9"/>
    </row>
    <row r="431" spans="1:8" ht="12.75">
      <c r="A431" s="142">
        <v>8</v>
      </c>
      <c r="B431" s="147" t="s">
        <v>425</v>
      </c>
      <c r="C431" s="190"/>
      <c r="D431" s="190"/>
      <c r="E431" s="190"/>
      <c r="F431" s="190"/>
      <c r="G431" s="190"/>
      <c r="H431" s="309">
        <f t="shared" si="21"/>
        <v>0</v>
      </c>
    </row>
    <row r="432" spans="1:8" ht="12.75">
      <c r="A432" s="142">
        <v>9</v>
      </c>
      <c r="B432" s="147" t="s">
        <v>426</v>
      </c>
      <c r="C432" s="190"/>
      <c r="D432" s="190"/>
      <c r="E432" s="190"/>
      <c r="F432" s="190"/>
      <c r="G432" s="190"/>
      <c r="H432" s="309">
        <f t="shared" si="21"/>
        <v>0</v>
      </c>
    </row>
    <row r="433" spans="1:8" ht="12.75">
      <c r="A433" s="142">
        <v>10</v>
      </c>
      <c r="B433" s="147" t="s">
        <v>427</v>
      </c>
      <c r="C433" s="190"/>
      <c r="D433" s="190"/>
      <c r="E433" s="190"/>
      <c r="F433" s="190"/>
      <c r="G433" s="190"/>
      <c r="H433" s="309">
        <f t="shared" si="21"/>
        <v>0</v>
      </c>
    </row>
    <row r="434" spans="1:8" ht="12.75">
      <c r="A434" s="142">
        <v>11</v>
      </c>
      <c r="B434" s="147" t="s">
        <v>428</v>
      </c>
      <c r="C434" s="190"/>
      <c r="D434" s="190"/>
      <c r="E434" s="190"/>
      <c r="F434" s="190"/>
      <c r="G434" s="190"/>
      <c r="H434" s="309">
        <f t="shared" si="21"/>
        <v>0</v>
      </c>
    </row>
    <row r="435" spans="1:8" ht="12.75">
      <c r="A435" s="142">
        <v>12</v>
      </c>
      <c r="B435" s="147" t="s">
        <v>429</v>
      </c>
      <c r="C435" s="190"/>
      <c r="D435" s="190"/>
      <c r="E435" s="190"/>
      <c r="F435" s="190"/>
      <c r="G435" s="190"/>
      <c r="H435" s="309">
        <f t="shared" si="21"/>
        <v>0</v>
      </c>
    </row>
    <row r="436" spans="1:8" ht="12.75">
      <c r="A436" s="142">
        <v>13</v>
      </c>
      <c r="B436" s="147" t="s">
        <v>430</v>
      </c>
      <c r="C436" s="190"/>
      <c r="D436" s="190"/>
      <c r="E436" s="190"/>
      <c r="F436" s="190"/>
      <c r="G436" s="190"/>
      <c r="H436" s="309">
        <f t="shared" si="21"/>
        <v>0</v>
      </c>
    </row>
    <row r="437" spans="1:8" ht="12.75">
      <c r="A437" s="142">
        <v>14</v>
      </c>
      <c r="B437" s="147" t="s">
        <v>431</v>
      </c>
      <c r="C437" s="190"/>
      <c r="D437" s="190"/>
      <c r="E437" s="190"/>
      <c r="F437" s="190"/>
      <c r="G437" s="190">
        <v>200000</v>
      </c>
      <c r="H437" s="309">
        <f t="shared" si="21"/>
        <v>200000</v>
      </c>
    </row>
    <row r="438" spans="1:8" ht="12.75">
      <c r="A438" s="142">
        <v>15</v>
      </c>
      <c r="B438" s="147" t="s">
        <v>432</v>
      </c>
      <c r="C438" s="190"/>
      <c r="D438" s="190"/>
      <c r="E438" s="190"/>
      <c r="F438" s="190"/>
      <c r="G438" s="190"/>
      <c r="H438" s="309">
        <f t="shared" si="21"/>
        <v>0</v>
      </c>
    </row>
    <row r="439" spans="1:8" ht="12.75">
      <c r="A439" s="142">
        <v>16</v>
      </c>
      <c r="B439" s="147" t="s">
        <v>433</v>
      </c>
      <c r="C439" s="190"/>
      <c r="D439" s="190"/>
      <c r="E439" s="190"/>
      <c r="F439" s="190"/>
      <c r="G439" s="190"/>
      <c r="H439" s="309">
        <f t="shared" si="21"/>
        <v>0</v>
      </c>
    </row>
    <row r="440" spans="1:8" ht="12.75">
      <c r="A440" s="142">
        <v>17</v>
      </c>
      <c r="B440" s="147" t="s">
        <v>434</v>
      </c>
      <c r="C440" s="190"/>
      <c r="D440" s="190"/>
      <c r="E440" s="190"/>
      <c r="F440" s="190"/>
      <c r="G440" s="190"/>
      <c r="H440" s="309">
        <f t="shared" si="21"/>
        <v>0</v>
      </c>
    </row>
    <row r="441" spans="1:10" ht="12.75">
      <c r="A441" s="142">
        <v>18</v>
      </c>
      <c r="B441" s="147" t="s">
        <v>435</v>
      </c>
      <c r="C441" s="190"/>
      <c r="D441" s="190"/>
      <c r="E441" s="190"/>
      <c r="F441" s="190">
        <v>809100</v>
      </c>
      <c r="G441" s="190"/>
      <c r="H441" s="309">
        <f t="shared" si="21"/>
        <v>809100</v>
      </c>
      <c r="J441" s="9"/>
    </row>
    <row r="442" spans="1:8" ht="12.75">
      <c r="A442" s="142">
        <v>19</v>
      </c>
      <c r="B442" s="147" t="s">
        <v>436</v>
      </c>
      <c r="C442" s="190"/>
      <c r="D442" s="190"/>
      <c r="E442" s="190"/>
      <c r="F442" s="190"/>
      <c r="G442" s="190"/>
      <c r="H442" s="309">
        <f t="shared" si="21"/>
        <v>0</v>
      </c>
    </row>
    <row r="443" spans="1:8" ht="12.75">
      <c r="A443" s="142">
        <v>20</v>
      </c>
      <c r="B443" s="147" t="s">
        <v>437</v>
      </c>
      <c r="C443" s="190"/>
      <c r="D443" s="190"/>
      <c r="E443" s="190"/>
      <c r="F443" s="190"/>
      <c r="G443" s="190"/>
      <c r="H443" s="309">
        <f t="shared" si="21"/>
        <v>0</v>
      </c>
    </row>
    <row r="444" spans="1:8" ht="12.75">
      <c r="A444" s="142">
        <v>21</v>
      </c>
      <c r="B444" s="147" t="s">
        <v>438</v>
      </c>
      <c r="C444" s="190">
        <v>5750</v>
      </c>
      <c r="D444" s="190"/>
      <c r="E444" s="190"/>
      <c r="F444" s="190"/>
      <c r="G444" s="190"/>
      <c r="H444" s="309">
        <f t="shared" si="21"/>
        <v>5750</v>
      </c>
    </row>
    <row r="445" spans="1:10" ht="12.75">
      <c r="A445" s="142" t="s">
        <v>801</v>
      </c>
      <c r="B445" s="147" t="s">
        <v>811</v>
      </c>
      <c r="C445" s="190"/>
      <c r="D445" s="190"/>
      <c r="E445" s="190">
        <v>35000</v>
      </c>
      <c r="F445" s="190">
        <v>13860</v>
      </c>
      <c r="G445" s="190"/>
      <c r="H445" s="309">
        <f t="shared" si="21"/>
        <v>48860</v>
      </c>
      <c r="J445" s="9"/>
    </row>
    <row r="446" spans="1:8" ht="12.75">
      <c r="A446" s="307"/>
      <c r="B446" s="308" t="s">
        <v>182</v>
      </c>
      <c r="C446" s="309">
        <f aca="true" t="shared" si="22" ref="C446:H446">SUM(C424:C445)</f>
        <v>120420</v>
      </c>
      <c r="D446" s="309">
        <f t="shared" si="22"/>
        <v>0</v>
      </c>
      <c r="E446" s="309">
        <f t="shared" si="22"/>
        <v>35000</v>
      </c>
      <c r="F446" s="309">
        <f t="shared" si="22"/>
        <v>2158150</v>
      </c>
      <c r="G446" s="309">
        <f t="shared" si="22"/>
        <v>200000</v>
      </c>
      <c r="H446" s="309">
        <f t="shared" si="22"/>
        <v>2513570</v>
      </c>
    </row>
    <row r="448" spans="1:9" s="82" customFormat="1" ht="12.75">
      <c r="A448" s="84" t="str">
        <f>+A392</f>
        <v>Ordenanza N° 5677/08</v>
      </c>
      <c r="B448" s="81"/>
      <c r="C448" s="81"/>
      <c r="D448" s="81"/>
      <c r="E448" s="81"/>
      <c r="F448" s="81"/>
      <c r="G448" s="81"/>
      <c r="H448" s="81"/>
      <c r="I448" s="81"/>
    </row>
    <row r="449" spans="1:9" s="82" customFormat="1" ht="12.75">
      <c r="A449" s="517" t="str">
        <f>+A393</f>
        <v>PRESUPUESTO 2009</v>
      </c>
      <c r="B449" s="517"/>
      <c r="C449" s="517"/>
      <c r="D449" s="517"/>
      <c r="E449" s="517"/>
      <c r="F449" s="517"/>
      <c r="G449" s="517"/>
      <c r="H449" s="80"/>
      <c r="I449" s="81"/>
    </row>
    <row r="450" spans="1:9" s="82" customFormat="1" ht="12.75">
      <c r="A450" s="88" t="str">
        <f>+A394</f>
        <v>Juris.:</v>
      </c>
      <c r="B450" s="520" t="s">
        <v>605</v>
      </c>
      <c r="C450" s="520"/>
      <c r="D450" s="520"/>
      <c r="E450" s="520"/>
      <c r="F450" s="520"/>
      <c r="G450" s="520"/>
      <c r="H450" s="81"/>
      <c r="I450" s="81"/>
    </row>
    <row r="451" spans="1:9" s="82" customFormat="1" ht="12.75">
      <c r="A451" s="102" t="s">
        <v>572</v>
      </c>
      <c r="B451" s="80"/>
      <c r="C451" s="81"/>
      <c r="D451" s="81"/>
      <c r="E451" s="81"/>
      <c r="F451" s="81"/>
      <c r="G451" s="81"/>
      <c r="H451" s="81"/>
      <c r="I451" s="81"/>
    </row>
    <row r="453" spans="1:8" ht="12.75">
      <c r="A453" s="516" t="s">
        <v>167</v>
      </c>
      <c r="B453" s="519" t="s">
        <v>576</v>
      </c>
      <c r="C453" s="310" t="s">
        <v>574</v>
      </c>
      <c r="D453" s="310" t="s">
        <v>606</v>
      </c>
      <c r="E453" s="310" t="s">
        <v>875</v>
      </c>
      <c r="F453" s="310" t="s">
        <v>607</v>
      </c>
      <c r="G453" s="310" t="s">
        <v>146</v>
      </c>
      <c r="H453" s="516" t="s">
        <v>182</v>
      </c>
    </row>
    <row r="454" spans="1:8" ht="12.75">
      <c r="A454" s="516"/>
      <c r="B454" s="519"/>
      <c r="C454" s="310" t="s">
        <v>608</v>
      </c>
      <c r="D454" s="310" t="s">
        <v>609</v>
      </c>
      <c r="E454" s="310" t="s">
        <v>610</v>
      </c>
      <c r="F454" s="310" t="s">
        <v>611</v>
      </c>
      <c r="G454" s="310" t="s">
        <v>143</v>
      </c>
      <c r="H454" s="516"/>
    </row>
    <row r="455" ht="12.75">
      <c r="A455" s="205" t="s">
        <v>562</v>
      </c>
    </row>
    <row r="456" spans="1:10" ht="12.75">
      <c r="A456" s="142">
        <v>1</v>
      </c>
      <c r="B456" s="147" t="s">
        <v>439</v>
      </c>
      <c r="C456" s="190"/>
      <c r="D456" s="190">
        <v>30000</v>
      </c>
      <c r="E456" s="190">
        <v>5750</v>
      </c>
      <c r="F456" s="190">
        <v>47200</v>
      </c>
      <c r="G456" s="190">
        <v>20000</v>
      </c>
      <c r="H456" s="309">
        <f aca="true" t="shared" si="23" ref="H456:H465">SUM(C456:G456)</f>
        <v>102950</v>
      </c>
      <c r="J456" s="9"/>
    </row>
    <row r="457" spans="1:10" ht="12.75">
      <c r="A457" s="142">
        <v>2</v>
      </c>
      <c r="B457" s="147" t="s">
        <v>440</v>
      </c>
      <c r="C457" s="190"/>
      <c r="D457" s="190">
        <v>20000</v>
      </c>
      <c r="E457" s="190">
        <v>6900</v>
      </c>
      <c r="F457" s="190">
        <v>11770</v>
      </c>
      <c r="G457" s="190">
        <v>10350</v>
      </c>
      <c r="H457" s="309">
        <f t="shared" si="23"/>
        <v>49020</v>
      </c>
      <c r="J457" s="9"/>
    </row>
    <row r="458" spans="1:10" ht="12.75">
      <c r="A458" s="142">
        <v>3</v>
      </c>
      <c r="B458" s="147" t="s">
        <v>441</v>
      </c>
      <c r="C458" s="190"/>
      <c r="D458" s="190"/>
      <c r="E458" s="190"/>
      <c r="F458" s="190"/>
      <c r="G458" s="190"/>
      <c r="H458" s="309">
        <f t="shared" si="23"/>
        <v>0</v>
      </c>
      <c r="J458" s="9"/>
    </row>
    <row r="459" spans="1:10" ht="12.75">
      <c r="A459" s="142">
        <v>4</v>
      </c>
      <c r="B459" s="147" t="s">
        <v>442</v>
      </c>
      <c r="C459" s="190"/>
      <c r="D459" s="190"/>
      <c r="E459" s="190"/>
      <c r="F459" s="190"/>
      <c r="G459" s="190"/>
      <c r="H459" s="309">
        <f t="shared" si="23"/>
        <v>0</v>
      </c>
      <c r="J459" s="9"/>
    </row>
    <row r="460" spans="1:10" ht="12.75">
      <c r="A460" s="142">
        <v>5</v>
      </c>
      <c r="B460" s="147" t="s">
        <v>443</v>
      </c>
      <c r="C460" s="190"/>
      <c r="D460" s="190"/>
      <c r="E460" s="190"/>
      <c r="F460" s="190"/>
      <c r="G460" s="190"/>
      <c r="H460" s="309">
        <f t="shared" si="23"/>
        <v>0</v>
      </c>
      <c r="J460" s="9"/>
    </row>
    <row r="461" spans="1:10" ht="12.75">
      <c r="A461" s="142">
        <v>6</v>
      </c>
      <c r="B461" s="147" t="s">
        <v>444</v>
      </c>
      <c r="C461" s="190"/>
      <c r="D461" s="190"/>
      <c r="E461" s="190"/>
      <c r="F461" s="190"/>
      <c r="G461" s="190"/>
      <c r="H461" s="309">
        <f t="shared" si="23"/>
        <v>0</v>
      </c>
      <c r="J461" s="9"/>
    </row>
    <row r="462" spans="1:10" ht="12.75">
      <c r="A462" s="142">
        <v>7</v>
      </c>
      <c r="B462" s="147" t="s">
        <v>452</v>
      </c>
      <c r="C462" s="190"/>
      <c r="D462" s="190"/>
      <c r="E462" s="190"/>
      <c r="F462" s="190"/>
      <c r="G462" s="190"/>
      <c r="H462" s="309">
        <f t="shared" si="23"/>
        <v>0</v>
      </c>
      <c r="J462" s="9"/>
    </row>
    <row r="463" spans="1:10" ht="12.75">
      <c r="A463" s="142">
        <v>8</v>
      </c>
      <c r="B463" s="147" t="s">
        <v>453</v>
      </c>
      <c r="C463" s="190">
        <v>3000</v>
      </c>
      <c r="D463" s="190"/>
      <c r="E463" s="190"/>
      <c r="F463" s="190"/>
      <c r="G463" s="190"/>
      <c r="H463" s="309">
        <f t="shared" si="23"/>
        <v>3000</v>
      </c>
      <c r="J463" s="9"/>
    </row>
    <row r="464" spans="1:10" ht="12.75">
      <c r="A464" s="142">
        <v>9</v>
      </c>
      <c r="B464" s="147" t="s">
        <v>456</v>
      </c>
      <c r="C464" s="190"/>
      <c r="D464" s="190"/>
      <c r="E464" s="190"/>
      <c r="F464" s="190"/>
      <c r="G464" s="190"/>
      <c r="H464" s="309">
        <f t="shared" si="23"/>
        <v>0</v>
      </c>
      <c r="J464" s="9"/>
    </row>
    <row r="465" spans="1:10" ht="12.75">
      <c r="A465" s="142">
        <v>10</v>
      </c>
      <c r="B465" s="147" t="s">
        <v>454</v>
      </c>
      <c r="C465" s="190">
        <v>2300</v>
      </c>
      <c r="D465" s="190"/>
      <c r="E465" s="190"/>
      <c r="F465" s="190"/>
      <c r="G465" s="190"/>
      <c r="H465" s="309">
        <f t="shared" si="23"/>
        <v>2300</v>
      </c>
      <c r="J465" s="9"/>
    </row>
    <row r="466" spans="1:10" ht="12.75">
      <c r="A466" s="142" t="s">
        <v>470</v>
      </c>
      <c r="B466" s="147" t="s">
        <v>297</v>
      </c>
      <c r="C466" s="190">
        <v>4000</v>
      </c>
      <c r="D466" s="190"/>
      <c r="E466" s="190"/>
      <c r="F466" s="190"/>
      <c r="G466" s="190"/>
      <c r="H466" s="309">
        <f>SUM(C466:F466)</f>
        <v>4000</v>
      </c>
      <c r="J466" s="9"/>
    </row>
    <row r="467" spans="1:8" ht="12.75">
      <c r="A467" s="307"/>
      <c r="B467" s="308" t="s">
        <v>182</v>
      </c>
      <c r="C467" s="309">
        <f aca="true" t="shared" si="24" ref="C467:H467">SUM(C456:C466)</f>
        <v>9300</v>
      </c>
      <c r="D467" s="309">
        <f t="shared" si="24"/>
        <v>50000</v>
      </c>
      <c r="E467" s="309">
        <f t="shared" si="24"/>
        <v>12650</v>
      </c>
      <c r="F467" s="309">
        <f t="shared" si="24"/>
        <v>58970</v>
      </c>
      <c r="G467" s="309">
        <f t="shared" si="24"/>
        <v>30350</v>
      </c>
      <c r="H467" s="309">
        <f t="shared" si="24"/>
        <v>161270</v>
      </c>
    </row>
    <row r="468" ht="12.75">
      <c r="J468" s="43"/>
    </row>
    <row r="469" spans="1:4" ht="12.75">
      <c r="A469" s="84" t="str">
        <f>+A392</f>
        <v>Ordenanza N° 5677/08</v>
      </c>
      <c r="B469" s="81"/>
      <c r="C469" s="81"/>
      <c r="D469" s="81"/>
    </row>
    <row r="470" spans="1:9" s="82" customFormat="1" ht="12.75">
      <c r="A470" s="517" t="str">
        <f>+A393</f>
        <v>PRESUPUESTO 2009</v>
      </c>
      <c r="B470" s="517"/>
      <c r="C470" s="517"/>
      <c r="D470" s="517"/>
      <c r="E470" s="80"/>
      <c r="F470" s="80"/>
      <c r="G470" s="80"/>
      <c r="H470" s="81"/>
      <c r="I470" s="81"/>
    </row>
    <row r="471" spans="1:4" ht="12.75">
      <c r="A471" s="88" t="str">
        <f>+A394</f>
        <v>Juris.:</v>
      </c>
      <c r="B471" s="517" t="s">
        <v>798</v>
      </c>
      <c r="C471" s="517"/>
      <c r="D471" s="81"/>
    </row>
    <row r="472" spans="1:2" ht="12.75">
      <c r="A472" s="28" t="s">
        <v>572</v>
      </c>
      <c r="B472" s="14"/>
    </row>
    <row r="474" spans="1:9" ht="12.75">
      <c r="A474" s="516" t="s">
        <v>167</v>
      </c>
      <c r="B474" s="519" t="s">
        <v>555</v>
      </c>
      <c r="C474" s="310" t="s">
        <v>574</v>
      </c>
      <c r="D474" s="516" t="s">
        <v>182</v>
      </c>
      <c r="G474"/>
      <c r="H474"/>
      <c r="I474"/>
    </row>
    <row r="475" spans="1:9" ht="12.75">
      <c r="A475" s="516"/>
      <c r="B475" s="519"/>
      <c r="C475" s="310" t="s">
        <v>612</v>
      </c>
      <c r="D475" s="516"/>
      <c r="F475" s="286"/>
      <c r="G475"/>
      <c r="H475"/>
      <c r="I475"/>
    </row>
    <row r="476" spans="1:9" ht="12.75">
      <c r="A476" s="205" t="s">
        <v>554</v>
      </c>
      <c r="G476"/>
      <c r="H476"/>
      <c r="I476"/>
    </row>
    <row r="477" spans="1:9" ht="12.75">
      <c r="A477" s="144" t="s">
        <v>210</v>
      </c>
      <c r="B477" s="147" t="s">
        <v>211</v>
      </c>
      <c r="C477" s="190">
        <v>443200</v>
      </c>
      <c r="D477" s="309">
        <f aca="true" t="shared" si="25" ref="D477:D490">SUM(C477:C477)</f>
        <v>443200</v>
      </c>
      <c r="F477" s="9"/>
      <c r="G477"/>
      <c r="H477"/>
      <c r="I477"/>
    </row>
    <row r="478" spans="1:9" ht="12.75">
      <c r="A478" s="144" t="s">
        <v>212</v>
      </c>
      <c r="B478" s="147" t="s">
        <v>213</v>
      </c>
      <c r="C478" s="190">
        <v>226290</v>
      </c>
      <c r="D478" s="309">
        <f t="shared" si="25"/>
        <v>226290</v>
      </c>
      <c r="F478" s="9"/>
      <c r="G478"/>
      <c r="H478"/>
      <c r="I478"/>
    </row>
    <row r="479" spans="1:9" ht="12.75">
      <c r="A479" s="144" t="s">
        <v>214</v>
      </c>
      <c r="B479" s="147" t="s">
        <v>285</v>
      </c>
      <c r="C479" s="190">
        <v>0</v>
      </c>
      <c r="D479" s="309">
        <f t="shared" si="25"/>
        <v>0</v>
      </c>
      <c r="F479" s="9"/>
      <c r="G479"/>
      <c r="H479"/>
      <c r="I479"/>
    </row>
    <row r="480" spans="1:9" ht="12.75">
      <c r="A480" s="144" t="s">
        <v>216</v>
      </c>
      <c r="B480" s="147" t="s">
        <v>215</v>
      </c>
      <c r="C480" s="190">
        <v>16280</v>
      </c>
      <c r="D480" s="309">
        <f t="shared" si="25"/>
        <v>16280</v>
      </c>
      <c r="F480" s="9"/>
      <c r="G480"/>
      <c r="H480"/>
      <c r="I480"/>
    </row>
    <row r="481" spans="1:9" ht="12.75">
      <c r="A481" s="144" t="s">
        <v>217</v>
      </c>
      <c r="B481" s="147" t="s">
        <v>218</v>
      </c>
      <c r="C481" s="190">
        <v>258240</v>
      </c>
      <c r="D481" s="309">
        <f t="shared" si="25"/>
        <v>258240</v>
      </c>
      <c r="F481" s="9"/>
      <c r="G481"/>
      <c r="H481"/>
      <c r="I481"/>
    </row>
    <row r="482" spans="1:9" ht="12.75">
      <c r="A482" s="144" t="s">
        <v>219</v>
      </c>
      <c r="B482" s="147" t="s">
        <v>286</v>
      </c>
      <c r="C482" s="190">
        <v>260</v>
      </c>
      <c r="D482" s="309">
        <f t="shared" si="25"/>
        <v>260</v>
      </c>
      <c r="F482" s="9"/>
      <c r="G482"/>
      <c r="H482"/>
      <c r="I482"/>
    </row>
    <row r="483" spans="1:9" ht="12.75">
      <c r="A483" s="144" t="s">
        <v>221</v>
      </c>
      <c r="B483" s="147" t="s">
        <v>220</v>
      </c>
      <c r="C483" s="190">
        <v>496760</v>
      </c>
      <c r="D483" s="309">
        <f t="shared" si="25"/>
        <v>496760</v>
      </c>
      <c r="F483" s="9"/>
      <c r="G483"/>
      <c r="H483"/>
      <c r="I483"/>
    </row>
    <row r="484" spans="1:9" ht="12.75">
      <c r="A484" s="144" t="s">
        <v>223</v>
      </c>
      <c r="B484" s="147" t="s">
        <v>222</v>
      </c>
      <c r="C484" s="190">
        <v>59230</v>
      </c>
      <c r="D484" s="309">
        <f t="shared" si="25"/>
        <v>59230</v>
      </c>
      <c r="F484" s="9"/>
      <c r="G484"/>
      <c r="H484"/>
      <c r="I484"/>
    </row>
    <row r="485" spans="1:9" ht="12.75">
      <c r="A485" s="144" t="s">
        <v>224</v>
      </c>
      <c r="B485" s="147" t="s">
        <v>287</v>
      </c>
      <c r="C485" s="190">
        <v>72360</v>
      </c>
      <c r="D485" s="309">
        <f t="shared" si="25"/>
        <v>72360</v>
      </c>
      <c r="F485" s="9"/>
      <c r="G485"/>
      <c r="H485"/>
      <c r="I485"/>
    </row>
    <row r="486" spans="1:9" ht="12.75">
      <c r="A486" s="144" t="s">
        <v>225</v>
      </c>
      <c r="B486" s="147" t="s">
        <v>289</v>
      </c>
      <c r="C486" s="190">
        <v>85750</v>
      </c>
      <c r="D486" s="309">
        <f t="shared" si="25"/>
        <v>85750</v>
      </c>
      <c r="F486" s="9"/>
      <c r="G486"/>
      <c r="H486"/>
      <c r="I486"/>
    </row>
    <row r="487" spans="1:9" ht="12.75">
      <c r="A487" s="144" t="s">
        <v>284</v>
      </c>
      <c r="B487" s="147" t="s">
        <v>290</v>
      </c>
      <c r="C487" s="190">
        <v>233280</v>
      </c>
      <c r="D487" s="309">
        <f t="shared" si="25"/>
        <v>233280</v>
      </c>
      <c r="F487" s="9"/>
      <c r="G487"/>
      <c r="H487"/>
      <c r="I487"/>
    </row>
    <row r="488" spans="1:9" ht="12.75">
      <c r="A488" s="144" t="s">
        <v>288</v>
      </c>
      <c r="B488" s="147" t="s">
        <v>291</v>
      </c>
      <c r="C488" s="190">
        <v>149900</v>
      </c>
      <c r="D488" s="309">
        <f t="shared" si="25"/>
        <v>149900</v>
      </c>
      <c r="F488" s="9"/>
      <c r="G488"/>
      <c r="H488"/>
      <c r="I488"/>
    </row>
    <row r="489" spans="1:9" ht="12.75">
      <c r="A489" s="144" t="s">
        <v>292</v>
      </c>
      <c r="B489" s="147" t="s">
        <v>294</v>
      </c>
      <c r="C489" s="190">
        <v>23260</v>
      </c>
      <c r="D489" s="309">
        <f t="shared" si="25"/>
        <v>23260</v>
      </c>
      <c r="F489" s="9"/>
      <c r="G489"/>
      <c r="H489"/>
      <c r="I489"/>
    </row>
    <row r="490" spans="1:9" ht="12.75">
      <c r="A490" s="144" t="s">
        <v>293</v>
      </c>
      <c r="B490" s="147" t="s">
        <v>295</v>
      </c>
      <c r="C490" s="190"/>
      <c r="D490" s="309">
        <f t="shared" si="25"/>
        <v>0</v>
      </c>
      <c r="F490" s="9"/>
      <c r="G490"/>
      <c r="H490"/>
      <c r="I490"/>
    </row>
    <row r="491" spans="1:9" ht="12.75">
      <c r="A491" s="307"/>
      <c r="B491" s="308" t="s">
        <v>182</v>
      </c>
      <c r="C491" s="309">
        <f>SUM(C477:C490)</f>
        <v>2064810</v>
      </c>
      <c r="D491" s="309">
        <f>SUM(D477:D490)</f>
        <v>2064810</v>
      </c>
      <c r="G491"/>
      <c r="H491"/>
      <c r="I491"/>
    </row>
    <row r="492" spans="7:9" ht="12.75">
      <c r="G492"/>
      <c r="H492"/>
      <c r="I492"/>
    </row>
    <row r="493" spans="1:9" ht="12.75">
      <c r="A493" s="516" t="s">
        <v>167</v>
      </c>
      <c r="B493" s="519" t="s">
        <v>557</v>
      </c>
      <c r="C493" s="310" t="s">
        <v>574</v>
      </c>
      <c r="D493" s="516" t="s">
        <v>182</v>
      </c>
      <c r="G493"/>
      <c r="H493"/>
      <c r="I493"/>
    </row>
    <row r="494" spans="1:9" ht="12.75">
      <c r="A494" s="516"/>
      <c r="B494" s="519"/>
      <c r="C494" s="310" t="s">
        <v>612</v>
      </c>
      <c r="D494" s="516"/>
      <c r="F494" s="286"/>
      <c r="G494"/>
      <c r="H494"/>
      <c r="I494"/>
    </row>
    <row r="495" spans="1:9" ht="12.75">
      <c r="A495" s="205" t="s">
        <v>558</v>
      </c>
      <c r="G495"/>
      <c r="H495"/>
      <c r="I495"/>
    </row>
    <row r="496" spans="1:9" ht="12.75">
      <c r="A496" s="144" t="s">
        <v>210</v>
      </c>
      <c r="B496" s="147" t="s">
        <v>211</v>
      </c>
      <c r="C496" s="190">
        <v>15840</v>
      </c>
      <c r="D496" s="309">
        <f aca="true" t="shared" si="26" ref="D496:D509">SUM(C496:C496)</f>
        <v>15840</v>
      </c>
      <c r="F496" s="9"/>
      <c r="G496"/>
      <c r="H496"/>
      <c r="I496"/>
    </row>
    <row r="497" spans="1:9" ht="12.75">
      <c r="A497" s="144" t="s">
        <v>212</v>
      </c>
      <c r="B497" s="147" t="s">
        <v>213</v>
      </c>
      <c r="C497" s="190">
        <v>570</v>
      </c>
      <c r="D497" s="309">
        <f t="shared" si="26"/>
        <v>570</v>
      </c>
      <c r="F497" s="9"/>
      <c r="G497"/>
      <c r="H497"/>
      <c r="I497"/>
    </row>
    <row r="498" spans="1:9" ht="12.75">
      <c r="A498" s="144" t="s">
        <v>214</v>
      </c>
      <c r="B498" s="147" t="s">
        <v>285</v>
      </c>
      <c r="C498" s="190">
        <v>0</v>
      </c>
      <c r="D498" s="309">
        <f t="shared" si="26"/>
        <v>0</v>
      </c>
      <c r="F498" s="9"/>
      <c r="G498"/>
      <c r="H498"/>
      <c r="I498"/>
    </row>
    <row r="499" spans="1:9" ht="12.75">
      <c r="A499" s="144" t="s">
        <v>216</v>
      </c>
      <c r="B499" s="147" t="s">
        <v>215</v>
      </c>
      <c r="C499" s="190">
        <v>0</v>
      </c>
      <c r="D499" s="309">
        <f t="shared" si="26"/>
        <v>0</v>
      </c>
      <c r="F499" s="9"/>
      <c r="G499"/>
      <c r="H499"/>
      <c r="I499"/>
    </row>
    <row r="500" spans="1:9" ht="12.75">
      <c r="A500" s="144" t="s">
        <v>217</v>
      </c>
      <c r="B500" s="147" t="s">
        <v>218</v>
      </c>
      <c r="C500" s="190">
        <v>17820</v>
      </c>
      <c r="D500" s="309">
        <f t="shared" si="26"/>
        <v>17820</v>
      </c>
      <c r="F500" s="9"/>
      <c r="G500"/>
      <c r="H500"/>
      <c r="I500"/>
    </row>
    <row r="501" spans="1:9" ht="12.75">
      <c r="A501" s="144" t="s">
        <v>219</v>
      </c>
      <c r="B501" s="147" t="s">
        <v>286</v>
      </c>
      <c r="C501" s="190">
        <v>0</v>
      </c>
      <c r="D501" s="309">
        <f t="shared" si="26"/>
        <v>0</v>
      </c>
      <c r="F501" s="9"/>
      <c r="G501"/>
      <c r="H501"/>
      <c r="I501"/>
    </row>
    <row r="502" spans="1:9" ht="12.75">
      <c r="A502" s="144" t="s">
        <v>221</v>
      </c>
      <c r="B502" s="147" t="s">
        <v>220</v>
      </c>
      <c r="C502" s="190">
        <v>21760</v>
      </c>
      <c r="D502" s="309">
        <f t="shared" si="26"/>
        <v>21760</v>
      </c>
      <c r="F502" s="9"/>
      <c r="G502"/>
      <c r="H502"/>
      <c r="I502"/>
    </row>
    <row r="503" spans="1:9" ht="12.75">
      <c r="A503" s="144" t="s">
        <v>223</v>
      </c>
      <c r="B503" s="147" t="s">
        <v>222</v>
      </c>
      <c r="C503" s="393">
        <v>0</v>
      </c>
      <c r="D503" s="309">
        <f t="shared" si="26"/>
        <v>0</v>
      </c>
      <c r="F503" s="9"/>
      <c r="G503"/>
      <c r="H503"/>
      <c r="I503"/>
    </row>
    <row r="504" spans="1:9" ht="12.75">
      <c r="A504" s="144" t="s">
        <v>224</v>
      </c>
      <c r="B504" s="147" t="s">
        <v>287</v>
      </c>
      <c r="C504" s="393">
        <v>0</v>
      </c>
      <c r="D504" s="309">
        <f t="shared" si="26"/>
        <v>0</v>
      </c>
      <c r="F504" s="9"/>
      <c r="G504"/>
      <c r="H504"/>
      <c r="I504"/>
    </row>
    <row r="505" spans="1:9" ht="12.75">
      <c r="A505" s="144" t="s">
        <v>225</v>
      </c>
      <c r="B505" s="147" t="s">
        <v>289</v>
      </c>
      <c r="C505" s="393">
        <v>6170</v>
      </c>
      <c r="D505" s="309">
        <f t="shared" si="26"/>
        <v>6170</v>
      </c>
      <c r="F505" s="9"/>
      <c r="G505"/>
      <c r="H505"/>
      <c r="I505"/>
    </row>
    <row r="506" spans="1:9" ht="12.75">
      <c r="A506" s="144" t="s">
        <v>284</v>
      </c>
      <c r="B506" s="147" t="s">
        <v>290</v>
      </c>
      <c r="C506" s="393">
        <v>6500</v>
      </c>
      <c r="D506" s="309">
        <f t="shared" si="26"/>
        <v>6500</v>
      </c>
      <c r="F506" s="9"/>
      <c r="G506"/>
      <c r="H506"/>
      <c r="I506"/>
    </row>
    <row r="507" spans="1:9" ht="12.75">
      <c r="A507" s="144" t="s">
        <v>288</v>
      </c>
      <c r="B507" s="147" t="s">
        <v>291</v>
      </c>
      <c r="C507" s="393">
        <v>4450</v>
      </c>
      <c r="D507" s="309">
        <f t="shared" si="26"/>
        <v>4450</v>
      </c>
      <c r="F507" s="9"/>
      <c r="G507"/>
      <c r="H507"/>
      <c r="I507"/>
    </row>
    <row r="508" spans="1:9" ht="12.75">
      <c r="A508" s="144" t="s">
        <v>292</v>
      </c>
      <c r="B508" s="147" t="s">
        <v>294</v>
      </c>
      <c r="C508" s="393">
        <v>640</v>
      </c>
      <c r="D508" s="309">
        <f t="shared" si="26"/>
        <v>640</v>
      </c>
      <c r="F508" s="9"/>
      <c r="G508"/>
      <c r="H508"/>
      <c r="I508"/>
    </row>
    <row r="509" spans="1:9" ht="12.75">
      <c r="A509" s="144" t="s">
        <v>293</v>
      </c>
      <c r="B509" s="147" t="s">
        <v>295</v>
      </c>
      <c r="C509" s="190"/>
      <c r="D509" s="309">
        <f t="shared" si="26"/>
        <v>0</v>
      </c>
      <c r="F509" s="9"/>
      <c r="G509"/>
      <c r="H509"/>
      <c r="I509"/>
    </row>
    <row r="510" spans="1:9" ht="12.75">
      <c r="A510" s="307"/>
      <c r="B510" s="308" t="s">
        <v>182</v>
      </c>
      <c r="C510" s="309">
        <f>SUM(C496:C509)</f>
        <v>73750</v>
      </c>
      <c r="D510" s="309">
        <f>SUM(D496:D509)</f>
        <v>73750</v>
      </c>
      <c r="E510" s="9"/>
      <c r="G510"/>
      <c r="H510"/>
      <c r="I510"/>
    </row>
    <row r="512" ht="12.75">
      <c r="A512" s="43" t="str">
        <f>+A469</f>
        <v>Ordenanza N° 5677/08</v>
      </c>
    </row>
    <row r="513" spans="1:7" ht="12.75">
      <c r="A513" s="517" t="str">
        <f>+A470</f>
        <v>PRESUPUESTO 2009</v>
      </c>
      <c r="B513" s="517"/>
      <c r="C513" s="517"/>
      <c r="D513" s="517"/>
      <c r="E513" s="14"/>
      <c r="F513" s="14"/>
      <c r="G513" s="14"/>
    </row>
    <row r="514" spans="1:3" ht="12.75">
      <c r="A514" s="28" t="str">
        <f>+A471</f>
        <v>Juris.:</v>
      </c>
      <c r="B514" s="500" t="s">
        <v>798</v>
      </c>
      <c r="C514" s="500"/>
    </row>
    <row r="515" spans="1:2" ht="12.75">
      <c r="A515" s="28" t="s">
        <v>572</v>
      </c>
      <c r="B515" s="14"/>
    </row>
    <row r="517" spans="1:9" ht="12.75">
      <c r="A517" s="516" t="s">
        <v>167</v>
      </c>
      <c r="B517" s="519" t="s">
        <v>560</v>
      </c>
      <c r="C517" s="310" t="s">
        <v>574</v>
      </c>
      <c r="D517" s="516" t="s">
        <v>182</v>
      </c>
      <c r="G517"/>
      <c r="H517"/>
      <c r="I517"/>
    </row>
    <row r="518" spans="1:9" ht="12.75">
      <c r="A518" s="516"/>
      <c r="B518" s="519"/>
      <c r="C518" s="310" t="s">
        <v>612</v>
      </c>
      <c r="D518" s="516"/>
      <c r="F518" s="286"/>
      <c r="G518"/>
      <c r="H518"/>
      <c r="I518"/>
    </row>
    <row r="519" spans="1:9" ht="12.75">
      <c r="A519" s="205" t="s">
        <v>559</v>
      </c>
      <c r="G519"/>
      <c r="H519"/>
      <c r="I519"/>
    </row>
    <row r="520" spans="1:9" ht="12.75">
      <c r="A520" s="142">
        <v>1</v>
      </c>
      <c r="B520" s="147" t="s">
        <v>399</v>
      </c>
      <c r="C520" s="190"/>
      <c r="D520" s="309">
        <f aca="true" t="shared" si="27" ref="D520:D538">SUM(C520:C520)</f>
        <v>0</v>
      </c>
      <c r="F520" s="9"/>
      <c r="G520"/>
      <c r="H520"/>
      <c r="I520"/>
    </row>
    <row r="521" spans="1:9" ht="12.75">
      <c r="A521" s="142">
        <v>2</v>
      </c>
      <c r="B521" s="147" t="s">
        <v>400</v>
      </c>
      <c r="C521" s="190"/>
      <c r="D521" s="309">
        <f t="shared" si="27"/>
        <v>0</v>
      </c>
      <c r="F521" s="9"/>
      <c r="G521"/>
      <c r="H521"/>
      <c r="I521"/>
    </row>
    <row r="522" spans="1:9" ht="12.75">
      <c r="A522" s="142">
        <v>3</v>
      </c>
      <c r="B522" s="147" t="s">
        <v>401</v>
      </c>
      <c r="C522" s="190"/>
      <c r="D522" s="309">
        <f t="shared" si="27"/>
        <v>0</v>
      </c>
      <c r="F522" s="9"/>
      <c r="G522"/>
      <c r="H522"/>
      <c r="I522"/>
    </row>
    <row r="523" spans="1:9" ht="12.75">
      <c r="A523" s="142">
        <v>4</v>
      </c>
      <c r="B523" s="147" t="s">
        <v>402</v>
      </c>
      <c r="C523" s="190">
        <v>5290</v>
      </c>
      <c r="D523" s="309">
        <f t="shared" si="27"/>
        <v>5290</v>
      </c>
      <c r="F523" s="9"/>
      <c r="G523"/>
      <c r="H523"/>
      <c r="I523"/>
    </row>
    <row r="524" spans="1:9" ht="12.75">
      <c r="A524" s="142">
        <v>5</v>
      </c>
      <c r="B524" s="147" t="s">
        <v>403</v>
      </c>
      <c r="C524" s="190">
        <v>9200</v>
      </c>
      <c r="D524" s="309">
        <f t="shared" si="27"/>
        <v>9200</v>
      </c>
      <c r="F524" s="9"/>
      <c r="G524"/>
      <c r="H524"/>
      <c r="I524"/>
    </row>
    <row r="525" spans="1:9" ht="12.75">
      <c r="A525" s="142">
        <v>6</v>
      </c>
      <c r="B525" s="147" t="s">
        <v>404</v>
      </c>
      <c r="C525" s="190"/>
      <c r="D525" s="309">
        <f t="shared" si="27"/>
        <v>0</v>
      </c>
      <c r="F525" s="9"/>
      <c r="G525"/>
      <c r="H525"/>
      <c r="I525"/>
    </row>
    <row r="526" spans="1:9" ht="12.75">
      <c r="A526" s="142">
        <v>7</v>
      </c>
      <c r="B526" s="147" t="s">
        <v>405</v>
      </c>
      <c r="C526" s="190"/>
      <c r="D526" s="309">
        <f t="shared" si="27"/>
        <v>0</v>
      </c>
      <c r="F526" s="9"/>
      <c r="G526"/>
      <c r="H526"/>
      <c r="I526"/>
    </row>
    <row r="527" spans="1:9" ht="12.75">
      <c r="A527" s="142">
        <v>8</v>
      </c>
      <c r="B527" s="147" t="s">
        <v>406</v>
      </c>
      <c r="C527" s="190"/>
      <c r="D527" s="309">
        <f t="shared" si="27"/>
        <v>0</v>
      </c>
      <c r="F527" s="9"/>
      <c r="G527"/>
      <c r="H527"/>
      <c r="I527"/>
    </row>
    <row r="528" spans="1:9" ht="12.75">
      <c r="A528" s="142">
        <v>9</v>
      </c>
      <c r="B528" s="147" t="s">
        <v>407</v>
      </c>
      <c r="C528" s="190"/>
      <c r="D528" s="309">
        <f t="shared" si="27"/>
        <v>0</v>
      </c>
      <c r="F528" s="9"/>
      <c r="G528"/>
      <c r="H528"/>
      <c r="I528"/>
    </row>
    <row r="529" spans="1:9" ht="12.75">
      <c r="A529" s="142">
        <v>10</v>
      </c>
      <c r="B529" s="147" t="s">
        <v>408</v>
      </c>
      <c r="C529" s="190"/>
      <c r="D529" s="309">
        <f t="shared" si="27"/>
        <v>0</v>
      </c>
      <c r="F529" s="9"/>
      <c r="G529"/>
      <c r="H529"/>
      <c r="I529"/>
    </row>
    <row r="530" spans="1:9" ht="12.75">
      <c r="A530" s="142">
        <v>11</v>
      </c>
      <c r="B530" s="147" t="s">
        <v>409</v>
      </c>
      <c r="C530" s="190"/>
      <c r="D530" s="309">
        <f t="shared" si="27"/>
        <v>0</v>
      </c>
      <c r="F530" s="9"/>
      <c r="G530"/>
      <c r="H530"/>
      <c r="I530"/>
    </row>
    <row r="531" spans="1:9" ht="12.75">
      <c r="A531" s="142">
        <v>12</v>
      </c>
      <c r="B531" s="147" t="s">
        <v>410</v>
      </c>
      <c r="C531" s="190"/>
      <c r="D531" s="309">
        <f t="shared" si="27"/>
        <v>0</v>
      </c>
      <c r="F531" s="9"/>
      <c r="G531"/>
      <c r="H531"/>
      <c r="I531"/>
    </row>
    <row r="532" spans="1:9" ht="12.75">
      <c r="A532" s="142">
        <v>13</v>
      </c>
      <c r="B532" s="147" t="s">
        <v>411</v>
      </c>
      <c r="C532" s="190"/>
      <c r="D532" s="309">
        <f t="shared" si="27"/>
        <v>0</v>
      </c>
      <c r="F532" s="9"/>
      <c r="G532"/>
      <c r="H532"/>
      <c r="I532"/>
    </row>
    <row r="533" spans="1:9" ht="12.75">
      <c r="A533" s="142">
        <v>14</v>
      </c>
      <c r="B533" s="147" t="s">
        <v>412</v>
      </c>
      <c r="C533" s="190"/>
      <c r="D533" s="309">
        <f t="shared" si="27"/>
        <v>0</v>
      </c>
      <c r="F533" s="9"/>
      <c r="G533"/>
      <c r="H533"/>
      <c r="I533"/>
    </row>
    <row r="534" spans="1:9" ht="12.75">
      <c r="A534" s="142">
        <v>15</v>
      </c>
      <c r="B534" s="147" t="s">
        <v>413</v>
      </c>
      <c r="C534" s="190"/>
      <c r="D534" s="309">
        <f t="shared" si="27"/>
        <v>0</v>
      </c>
      <c r="F534" s="9"/>
      <c r="G534"/>
      <c r="H534"/>
      <c r="I534"/>
    </row>
    <row r="535" spans="1:9" ht="12.75">
      <c r="A535" s="142">
        <v>16</v>
      </c>
      <c r="B535" s="147" t="s">
        <v>414</v>
      </c>
      <c r="C535" s="190"/>
      <c r="D535" s="309">
        <f t="shared" si="27"/>
        <v>0</v>
      </c>
      <c r="F535" s="9"/>
      <c r="G535"/>
      <c r="H535"/>
      <c r="I535"/>
    </row>
    <row r="536" spans="1:9" ht="12.75">
      <c r="A536" s="142">
        <v>17</v>
      </c>
      <c r="B536" s="147" t="s">
        <v>415</v>
      </c>
      <c r="C536" s="190"/>
      <c r="D536" s="309">
        <f t="shared" si="27"/>
        <v>0</v>
      </c>
      <c r="F536" s="9"/>
      <c r="G536"/>
      <c r="H536"/>
      <c r="I536"/>
    </row>
    <row r="537" spans="1:9" ht="12.75">
      <c r="A537" s="142">
        <v>18</v>
      </c>
      <c r="B537" s="147" t="s">
        <v>416</v>
      </c>
      <c r="C537" s="190"/>
      <c r="D537" s="309">
        <f t="shared" si="27"/>
        <v>0</v>
      </c>
      <c r="F537" s="9"/>
      <c r="G537"/>
      <c r="H537"/>
      <c r="I537"/>
    </row>
    <row r="538" spans="1:9" ht="12.75">
      <c r="A538" s="142">
        <v>19</v>
      </c>
      <c r="B538" s="147" t="s">
        <v>417</v>
      </c>
      <c r="C538" s="190"/>
      <c r="D538" s="309">
        <f t="shared" si="27"/>
        <v>0</v>
      </c>
      <c r="F538" s="9"/>
      <c r="G538"/>
      <c r="H538"/>
      <c r="I538"/>
    </row>
    <row r="539" spans="1:9" ht="12.75">
      <c r="A539" s="307"/>
      <c r="B539" s="308" t="s">
        <v>182</v>
      </c>
      <c r="C539" s="309">
        <f>SUM(C520:C538)</f>
        <v>14490</v>
      </c>
      <c r="D539" s="309">
        <f>SUM(D520:D538)</f>
        <v>14490</v>
      </c>
      <c r="G539"/>
      <c r="H539"/>
      <c r="I539"/>
    </row>
    <row r="541" spans="1:9" ht="12.75">
      <c r="A541" s="516" t="s">
        <v>167</v>
      </c>
      <c r="B541" s="519" t="s">
        <v>549</v>
      </c>
      <c r="C541" s="310" t="s">
        <v>574</v>
      </c>
      <c r="D541" s="516" t="s">
        <v>182</v>
      </c>
      <c r="G541"/>
      <c r="H541"/>
      <c r="I541"/>
    </row>
    <row r="542" spans="1:9" ht="12.75">
      <c r="A542" s="516"/>
      <c r="B542" s="519"/>
      <c r="C542" s="310" t="s">
        <v>612</v>
      </c>
      <c r="D542" s="516"/>
      <c r="G542"/>
      <c r="H542"/>
      <c r="I542"/>
    </row>
    <row r="543" spans="1:9" ht="12.75">
      <c r="A543" s="205" t="s">
        <v>561</v>
      </c>
      <c r="G543"/>
      <c r="H543"/>
      <c r="I543"/>
    </row>
    <row r="544" spans="1:9" ht="12.75">
      <c r="A544" s="142">
        <v>1</v>
      </c>
      <c r="B544" s="147" t="s">
        <v>418</v>
      </c>
      <c r="C544" s="190"/>
      <c r="D544" s="309">
        <f aca="true" t="shared" si="28" ref="D544:D565">SUM(C544:C544)</f>
        <v>0</v>
      </c>
      <c r="G544"/>
      <c r="H544"/>
      <c r="I544"/>
    </row>
    <row r="545" spans="1:9" ht="12.75">
      <c r="A545" s="142">
        <v>2</v>
      </c>
      <c r="B545" s="147" t="s">
        <v>419</v>
      </c>
      <c r="C545" s="190"/>
      <c r="D545" s="309">
        <f t="shared" si="28"/>
        <v>0</v>
      </c>
      <c r="G545"/>
      <c r="H545"/>
      <c r="I545"/>
    </row>
    <row r="546" spans="1:9" ht="12.75">
      <c r="A546" s="142">
        <v>3</v>
      </c>
      <c r="B546" s="147" t="s">
        <v>420</v>
      </c>
      <c r="C546" s="190"/>
      <c r="D546" s="309">
        <f t="shared" si="28"/>
        <v>0</v>
      </c>
      <c r="G546"/>
      <c r="H546"/>
      <c r="I546"/>
    </row>
    <row r="547" spans="1:9" ht="12.75">
      <c r="A547" s="142">
        <v>4</v>
      </c>
      <c r="B547" s="147" t="s">
        <v>421</v>
      </c>
      <c r="C547" s="190"/>
      <c r="D547" s="309">
        <f t="shared" si="28"/>
        <v>0</v>
      </c>
      <c r="G547"/>
      <c r="H547"/>
      <c r="I547"/>
    </row>
    <row r="548" spans="1:9" ht="12.75">
      <c r="A548" s="142">
        <v>5</v>
      </c>
      <c r="B548" s="147" t="s">
        <v>422</v>
      </c>
      <c r="C548" s="190"/>
      <c r="D548" s="309">
        <f t="shared" si="28"/>
        <v>0</v>
      </c>
      <c r="G548"/>
      <c r="H548"/>
      <c r="I548"/>
    </row>
    <row r="549" spans="1:9" ht="12.75">
      <c r="A549" s="142">
        <v>6</v>
      </c>
      <c r="B549" s="147" t="s">
        <v>423</v>
      </c>
      <c r="C549" s="190"/>
      <c r="D549" s="309">
        <f t="shared" si="28"/>
        <v>0</v>
      </c>
      <c r="G549"/>
      <c r="H549"/>
      <c r="I549"/>
    </row>
    <row r="550" spans="1:9" ht="12.75">
      <c r="A550" s="142">
        <v>7</v>
      </c>
      <c r="B550" s="147" t="s">
        <v>424</v>
      </c>
      <c r="C550" s="190"/>
      <c r="D550" s="309">
        <f t="shared" si="28"/>
        <v>0</v>
      </c>
      <c r="G550"/>
      <c r="H550"/>
      <c r="I550"/>
    </row>
    <row r="551" spans="1:9" ht="12.75">
      <c r="A551" s="142">
        <v>8</v>
      </c>
      <c r="B551" s="147" t="s">
        <v>425</v>
      </c>
      <c r="C551" s="190"/>
      <c r="D551" s="309">
        <f t="shared" si="28"/>
        <v>0</v>
      </c>
      <c r="G551"/>
      <c r="H551"/>
      <c r="I551"/>
    </row>
    <row r="552" spans="1:9" ht="12.75">
      <c r="A552" s="142">
        <v>9</v>
      </c>
      <c r="B552" s="147" t="s">
        <v>426</v>
      </c>
      <c r="C552" s="190"/>
      <c r="D552" s="309">
        <f t="shared" si="28"/>
        <v>0</v>
      </c>
      <c r="G552"/>
      <c r="H552"/>
      <c r="I552"/>
    </row>
    <row r="553" spans="1:9" ht="12.75">
      <c r="A553" s="142">
        <v>10</v>
      </c>
      <c r="B553" s="147" t="s">
        <v>427</v>
      </c>
      <c r="C553" s="190"/>
      <c r="D553" s="309">
        <f t="shared" si="28"/>
        <v>0</v>
      </c>
      <c r="G553"/>
      <c r="H553"/>
      <c r="I553"/>
    </row>
    <row r="554" spans="1:9" ht="12.75">
      <c r="A554" s="142">
        <v>11</v>
      </c>
      <c r="B554" s="147" t="s">
        <v>428</v>
      </c>
      <c r="C554" s="190"/>
      <c r="D554" s="309">
        <f t="shared" si="28"/>
        <v>0</v>
      </c>
      <c r="G554"/>
      <c r="H554"/>
      <c r="I554"/>
    </row>
    <row r="555" spans="1:9" ht="12.75">
      <c r="A555" s="142">
        <v>12</v>
      </c>
      <c r="B555" s="147" t="s">
        <v>429</v>
      </c>
      <c r="C555" s="190"/>
      <c r="D555" s="309">
        <f t="shared" si="28"/>
        <v>0</v>
      </c>
      <c r="G555"/>
      <c r="H555"/>
      <c r="I555"/>
    </row>
    <row r="556" spans="1:9" ht="12.75">
      <c r="A556" s="142">
        <v>13</v>
      </c>
      <c r="B556" s="147" t="s">
        <v>430</v>
      </c>
      <c r="C556" s="190"/>
      <c r="D556" s="309">
        <f t="shared" si="28"/>
        <v>0</v>
      </c>
      <c r="G556"/>
      <c r="H556"/>
      <c r="I556"/>
    </row>
    <row r="557" spans="1:9" ht="12.75">
      <c r="A557" s="142">
        <v>14</v>
      </c>
      <c r="B557" s="147" t="s">
        <v>431</v>
      </c>
      <c r="C557" s="190"/>
      <c r="D557" s="309">
        <f t="shared" si="28"/>
        <v>0</v>
      </c>
      <c r="G557"/>
      <c r="H557"/>
      <c r="I557"/>
    </row>
    <row r="558" spans="1:9" ht="12.75">
      <c r="A558" s="142">
        <v>15</v>
      </c>
      <c r="B558" s="147" t="s">
        <v>432</v>
      </c>
      <c r="C558" s="190"/>
      <c r="D558" s="309">
        <f t="shared" si="28"/>
        <v>0</v>
      </c>
      <c r="G558"/>
      <c r="H558"/>
      <c r="I558"/>
    </row>
    <row r="559" spans="1:9" ht="12.75">
      <c r="A559" s="142">
        <v>16</v>
      </c>
      <c r="B559" s="147" t="s">
        <v>433</v>
      </c>
      <c r="C559" s="190"/>
      <c r="D559" s="309">
        <f t="shared" si="28"/>
        <v>0</v>
      </c>
      <c r="G559"/>
      <c r="H559"/>
      <c r="I559"/>
    </row>
    <row r="560" spans="1:9" ht="12.75">
      <c r="A560" s="142">
        <v>17</v>
      </c>
      <c r="B560" s="147" t="s">
        <v>434</v>
      </c>
      <c r="C560" s="190">
        <v>5750</v>
      </c>
      <c r="D560" s="309">
        <f t="shared" si="28"/>
        <v>5750</v>
      </c>
      <c r="F560" s="9"/>
      <c r="G560"/>
      <c r="H560"/>
      <c r="I560"/>
    </row>
    <row r="561" spans="1:9" ht="12.75">
      <c r="A561" s="142">
        <v>18</v>
      </c>
      <c r="B561" s="147" t="s">
        <v>435</v>
      </c>
      <c r="C561" s="190"/>
      <c r="D561" s="309">
        <f t="shared" si="28"/>
        <v>0</v>
      </c>
      <c r="F561" s="9"/>
      <c r="G561"/>
      <c r="H561"/>
      <c r="I561"/>
    </row>
    <row r="562" spans="1:9" ht="12.75">
      <c r="A562" s="142">
        <v>19</v>
      </c>
      <c r="B562" s="147" t="s">
        <v>436</v>
      </c>
      <c r="C562" s="190"/>
      <c r="D562" s="309">
        <f t="shared" si="28"/>
        <v>0</v>
      </c>
      <c r="F562" s="9"/>
      <c r="G562"/>
      <c r="H562"/>
      <c r="I562"/>
    </row>
    <row r="563" spans="1:9" ht="12.75">
      <c r="A563" s="142">
        <v>20</v>
      </c>
      <c r="B563" s="147" t="s">
        <v>437</v>
      </c>
      <c r="C563" s="190"/>
      <c r="D563" s="309">
        <f t="shared" si="28"/>
        <v>0</v>
      </c>
      <c r="F563" s="9"/>
      <c r="G563"/>
      <c r="H563"/>
      <c r="I563"/>
    </row>
    <row r="564" spans="1:9" ht="12.75">
      <c r="A564" s="142">
        <v>21</v>
      </c>
      <c r="B564" s="147" t="s">
        <v>438</v>
      </c>
      <c r="C564" s="190"/>
      <c r="D564" s="309">
        <f t="shared" si="28"/>
        <v>0</v>
      </c>
      <c r="F564" s="9"/>
      <c r="G564"/>
      <c r="H564"/>
      <c r="I564"/>
    </row>
    <row r="565" spans="1:9" ht="12.75">
      <c r="A565" s="142" t="s">
        <v>801</v>
      </c>
      <c r="B565" s="147" t="s">
        <v>811</v>
      </c>
      <c r="C565" s="190">
        <v>36150</v>
      </c>
      <c r="D565" s="309">
        <f t="shared" si="28"/>
        <v>36150</v>
      </c>
      <c r="F565" s="9"/>
      <c r="G565"/>
      <c r="H565"/>
      <c r="I565"/>
    </row>
    <row r="566" spans="1:9" ht="12.75">
      <c r="A566" s="307"/>
      <c r="B566" s="308" t="s">
        <v>182</v>
      </c>
      <c r="C566" s="309">
        <f>SUM(C544:C565)</f>
        <v>41900</v>
      </c>
      <c r="D566" s="309">
        <f>SUM(D544:D565)</f>
        <v>41900</v>
      </c>
      <c r="G566"/>
      <c r="H566"/>
      <c r="I566"/>
    </row>
    <row r="568" spans="1:9" s="82" customFormat="1" ht="12.75">
      <c r="A568" s="84" t="str">
        <f>+A512</f>
        <v>Ordenanza N° 5677/08</v>
      </c>
      <c r="B568" s="81"/>
      <c r="C568" s="81"/>
      <c r="D568" s="81"/>
      <c r="E568" s="81"/>
      <c r="F568" s="81"/>
      <c r="G568" s="81"/>
      <c r="H568" s="81"/>
      <c r="I568" s="81"/>
    </row>
    <row r="569" spans="1:9" s="82" customFormat="1" ht="12.75">
      <c r="A569" s="517" t="str">
        <f>+A513</f>
        <v>PRESUPUESTO 2009</v>
      </c>
      <c r="B569" s="517"/>
      <c r="C569" s="517"/>
      <c r="D569" s="517"/>
      <c r="E569" s="80"/>
      <c r="F569" s="80"/>
      <c r="G569" s="80"/>
      <c r="H569" s="81"/>
      <c r="I569" s="81"/>
    </row>
    <row r="570" spans="1:9" s="82" customFormat="1" ht="12.75">
      <c r="A570" s="88" t="str">
        <f>+A471</f>
        <v>Juris.:</v>
      </c>
      <c r="B570" s="517" t="s">
        <v>798</v>
      </c>
      <c r="C570" s="517"/>
      <c r="D570" s="81"/>
      <c r="E570" s="81"/>
      <c r="F570" s="81"/>
      <c r="G570" s="81"/>
      <c r="H570" s="81"/>
      <c r="I570" s="81"/>
    </row>
    <row r="571" spans="1:9" s="82" customFormat="1" ht="12.75">
      <c r="A571" s="102" t="s">
        <v>572</v>
      </c>
      <c r="B571" s="80"/>
      <c r="C571" s="81"/>
      <c r="D571" s="81"/>
      <c r="E571" s="81"/>
      <c r="F571" s="81"/>
      <c r="G571" s="81"/>
      <c r="H571" s="81"/>
      <c r="I571" s="81"/>
    </row>
    <row r="573" spans="1:9" ht="12.75">
      <c r="A573" s="516" t="s">
        <v>167</v>
      </c>
      <c r="B573" s="519" t="s">
        <v>576</v>
      </c>
      <c r="C573" s="310" t="s">
        <v>574</v>
      </c>
      <c r="D573" s="516" t="s">
        <v>182</v>
      </c>
      <c r="G573"/>
      <c r="H573"/>
      <c r="I573"/>
    </row>
    <row r="574" spans="1:9" ht="12.75">
      <c r="A574" s="516"/>
      <c r="B574" s="519"/>
      <c r="C574" s="310" t="s">
        <v>612</v>
      </c>
      <c r="D574" s="516"/>
      <c r="G574"/>
      <c r="H574"/>
      <c r="I574"/>
    </row>
    <row r="575" spans="1:9" ht="12.75">
      <c r="A575" s="205" t="s">
        <v>562</v>
      </c>
      <c r="G575"/>
      <c r="H575"/>
      <c r="I575"/>
    </row>
    <row r="576" spans="1:9" ht="12.75">
      <c r="A576" s="142">
        <v>1</v>
      </c>
      <c r="B576" s="147" t="s">
        <v>439</v>
      </c>
      <c r="C576" s="190"/>
      <c r="D576" s="309">
        <f aca="true" t="shared" si="29" ref="D576:D586">SUM(C576:C576)</f>
        <v>0</v>
      </c>
      <c r="G576"/>
      <c r="H576"/>
      <c r="I576"/>
    </row>
    <row r="577" spans="1:9" ht="12.75">
      <c r="A577" s="142">
        <v>2</v>
      </c>
      <c r="B577" s="147" t="s">
        <v>440</v>
      </c>
      <c r="C577" s="190"/>
      <c r="D577" s="309">
        <f t="shared" si="29"/>
        <v>0</v>
      </c>
      <c r="G577"/>
      <c r="H577"/>
      <c r="I577"/>
    </row>
    <row r="578" spans="1:9" ht="12.75">
      <c r="A578" s="142">
        <v>3</v>
      </c>
      <c r="B578" s="147" t="s">
        <v>441</v>
      </c>
      <c r="C578" s="190"/>
      <c r="D578" s="309">
        <f t="shared" si="29"/>
        <v>0</v>
      </c>
      <c r="G578"/>
      <c r="H578"/>
      <c r="I578"/>
    </row>
    <row r="579" spans="1:9" ht="12.75">
      <c r="A579" s="142">
        <v>4</v>
      </c>
      <c r="B579" s="147" t="s">
        <v>442</v>
      </c>
      <c r="C579" s="190"/>
      <c r="D579" s="309">
        <f t="shared" si="29"/>
        <v>0</v>
      </c>
      <c r="G579"/>
      <c r="H579"/>
      <c r="I579"/>
    </row>
    <row r="580" spans="1:9" ht="12.75">
      <c r="A580" s="142">
        <v>5</v>
      </c>
      <c r="B580" s="147" t="s">
        <v>443</v>
      </c>
      <c r="C580" s="190"/>
      <c r="D580" s="309">
        <f t="shared" si="29"/>
        <v>0</v>
      </c>
      <c r="G580"/>
      <c r="H580"/>
      <c r="I580"/>
    </row>
    <row r="581" spans="1:9" ht="12.75">
      <c r="A581" s="142">
        <v>6</v>
      </c>
      <c r="B581" s="147" t="s">
        <v>444</v>
      </c>
      <c r="C581" s="190"/>
      <c r="D581" s="309">
        <f t="shared" si="29"/>
        <v>0</v>
      </c>
      <c r="F581" s="9"/>
      <c r="G581"/>
      <c r="H581"/>
      <c r="I581"/>
    </row>
    <row r="582" spans="1:9" ht="12.75">
      <c r="A582" s="142">
        <v>7</v>
      </c>
      <c r="B582" s="147" t="s">
        <v>452</v>
      </c>
      <c r="C582" s="190"/>
      <c r="D582" s="309">
        <f t="shared" si="29"/>
        <v>0</v>
      </c>
      <c r="F582" s="9"/>
      <c r="G582"/>
      <c r="H582"/>
      <c r="I582"/>
    </row>
    <row r="583" spans="1:9" ht="12.75">
      <c r="A583" s="142">
        <v>8</v>
      </c>
      <c r="B583" s="147" t="s">
        <v>453</v>
      </c>
      <c r="C583" s="190">
        <v>2000</v>
      </c>
      <c r="D583" s="309">
        <f t="shared" si="29"/>
        <v>2000</v>
      </c>
      <c r="F583" s="9"/>
      <c r="G583"/>
      <c r="H583"/>
      <c r="I583"/>
    </row>
    <row r="584" spans="1:9" ht="12.75">
      <c r="A584" s="142">
        <v>9</v>
      </c>
      <c r="B584" s="147" t="s">
        <v>456</v>
      </c>
      <c r="C584" s="190"/>
      <c r="D584" s="309">
        <f t="shared" si="29"/>
        <v>0</v>
      </c>
      <c r="F584" s="9"/>
      <c r="G584"/>
      <c r="H584"/>
      <c r="I584"/>
    </row>
    <row r="585" spans="1:9" ht="12.75">
      <c r="A585" s="142">
        <v>10</v>
      </c>
      <c r="B585" s="147" t="s">
        <v>454</v>
      </c>
      <c r="C585" s="190"/>
      <c r="D585" s="309">
        <f t="shared" si="29"/>
        <v>0</v>
      </c>
      <c r="F585" s="9"/>
      <c r="G585"/>
      <c r="H585"/>
      <c r="I585"/>
    </row>
    <row r="586" spans="1:9" ht="12.75">
      <c r="A586" s="142" t="s">
        <v>470</v>
      </c>
      <c r="B586" s="147" t="s">
        <v>297</v>
      </c>
      <c r="C586" s="190"/>
      <c r="D586" s="309">
        <f t="shared" si="29"/>
        <v>0</v>
      </c>
      <c r="F586" s="9"/>
      <c r="G586"/>
      <c r="H586"/>
      <c r="I586"/>
    </row>
    <row r="587" spans="1:9" ht="12.75">
      <c r="A587" s="307"/>
      <c r="B587" s="308" t="s">
        <v>182</v>
      </c>
      <c r="C587" s="309">
        <f>SUM(C576:C586)</f>
        <v>2000</v>
      </c>
      <c r="D587" s="309">
        <f>SUM(D576:D586)</f>
        <v>2000</v>
      </c>
      <c r="G587"/>
      <c r="H587"/>
      <c r="I587"/>
    </row>
    <row r="589" spans="1:6" ht="12.75">
      <c r="A589" s="84" t="str">
        <f>+A512</f>
        <v>Ordenanza N° 5677/08</v>
      </c>
      <c r="B589" s="81"/>
      <c r="C589" s="81"/>
      <c r="D589" s="81"/>
      <c r="E589" s="81"/>
      <c r="F589" s="81"/>
    </row>
    <row r="590" spans="1:6" ht="12.75">
      <c r="A590" s="517" t="s">
        <v>328</v>
      </c>
      <c r="B590" s="517"/>
      <c r="C590" s="517"/>
      <c r="D590" s="517"/>
      <c r="E590" s="517"/>
      <c r="F590" s="517"/>
    </row>
    <row r="591" spans="1:6" ht="12.75">
      <c r="A591" s="88" t="str">
        <f>+A514</f>
        <v>Juris.:</v>
      </c>
      <c r="B591" s="517" t="s">
        <v>613</v>
      </c>
      <c r="C591" s="517"/>
      <c r="D591" s="81"/>
      <c r="E591" s="81"/>
      <c r="F591" s="81"/>
    </row>
    <row r="592" spans="1:2" ht="12.75">
      <c r="A592" s="28" t="s">
        <v>572</v>
      </c>
      <c r="B592" s="14"/>
    </row>
    <row r="594" spans="1:9" ht="12.75">
      <c r="A594" s="516" t="s">
        <v>167</v>
      </c>
      <c r="B594" s="519" t="s">
        <v>555</v>
      </c>
      <c r="C594" s="310" t="s">
        <v>574</v>
      </c>
      <c r="D594" s="310" t="s">
        <v>614</v>
      </c>
      <c r="E594" s="310" t="s">
        <v>616</v>
      </c>
      <c r="F594" s="516" t="s">
        <v>182</v>
      </c>
      <c r="I594"/>
    </row>
    <row r="595" spans="1:9" ht="12.75">
      <c r="A595" s="516"/>
      <c r="B595" s="519"/>
      <c r="C595" s="310" t="s">
        <v>619</v>
      </c>
      <c r="D595" s="310" t="s">
        <v>615</v>
      </c>
      <c r="E595" s="310" t="s">
        <v>620</v>
      </c>
      <c r="F595" s="516"/>
      <c r="H595" s="286"/>
      <c r="I595"/>
    </row>
    <row r="596" spans="1:9" ht="12.75">
      <c r="A596" s="205" t="s">
        <v>554</v>
      </c>
      <c r="I596"/>
    </row>
    <row r="597" spans="1:9" ht="12.75">
      <c r="A597" s="144" t="s">
        <v>210</v>
      </c>
      <c r="B597" s="147" t="s">
        <v>211</v>
      </c>
      <c r="C597" s="190">
        <v>98270</v>
      </c>
      <c r="D597" s="190">
        <v>590030</v>
      </c>
      <c r="E597" s="190">
        <v>961170</v>
      </c>
      <c r="F597" s="309">
        <f aca="true" t="shared" si="30" ref="F597:F610">SUM(C597:E597)</f>
        <v>1649470</v>
      </c>
      <c r="H597" s="9"/>
      <c r="I597"/>
    </row>
    <row r="598" spans="1:9" ht="12.75">
      <c r="A598" s="144" t="s">
        <v>212</v>
      </c>
      <c r="B598" s="147" t="s">
        <v>213</v>
      </c>
      <c r="C598" s="190">
        <v>1100</v>
      </c>
      <c r="D598" s="190">
        <v>223230</v>
      </c>
      <c r="E598" s="190">
        <v>385700</v>
      </c>
      <c r="F598" s="309">
        <f t="shared" si="30"/>
        <v>610030</v>
      </c>
      <c r="H598" s="9"/>
      <c r="I598"/>
    </row>
    <row r="599" spans="1:9" ht="12.75">
      <c r="A599" s="144" t="s">
        <v>214</v>
      </c>
      <c r="B599" s="147" t="s">
        <v>285</v>
      </c>
      <c r="C599" s="190">
        <v>0</v>
      </c>
      <c r="D599" s="190">
        <v>0</v>
      </c>
      <c r="E599" s="190">
        <v>0</v>
      </c>
      <c r="F599" s="309">
        <f t="shared" si="30"/>
        <v>0</v>
      </c>
      <c r="H599" s="9"/>
      <c r="I599"/>
    </row>
    <row r="600" spans="1:9" ht="12.75">
      <c r="A600" s="144" t="s">
        <v>216</v>
      </c>
      <c r="B600" s="147" t="s">
        <v>215</v>
      </c>
      <c r="C600" s="190">
        <v>0</v>
      </c>
      <c r="D600" s="190">
        <v>0</v>
      </c>
      <c r="E600" s="190">
        <v>0</v>
      </c>
      <c r="F600" s="309">
        <f t="shared" si="30"/>
        <v>0</v>
      </c>
      <c r="H600" s="9"/>
      <c r="I600"/>
    </row>
    <row r="601" spans="1:9" ht="12.75">
      <c r="A601" s="144" t="s">
        <v>217</v>
      </c>
      <c r="B601" s="147" t="s">
        <v>218</v>
      </c>
      <c r="C601" s="190">
        <v>12220</v>
      </c>
      <c r="D601" s="190">
        <v>1354350</v>
      </c>
      <c r="E601" s="190">
        <v>1642440</v>
      </c>
      <c r="F601" s="309">
        <f t="shared" si="30"/>
        <v>3009010</v>
      </c>
      <c r="H601" s="9"/>
      <c r="I601"/>
    </row>
    <row r="602" spans="1:9" ht="12.75">
      <c r="A602" s="144" t="s">
        <v>219</v>
      </c>
      <c r="B602" s="147" t="s">
        <v>286</v>
      </c>
      <c r="C602" s="190">
        <v>0</v>
      </c>
      <c r="D602" s="190">
        <v>102640</v>
      </c>
      <c r="E602" s="190">
        <v>107610</v>
      </c>
      <c r="F602" s="309">
        <f t="shared" si="30"/>
        <v>210250</v>
      </c>
      <c r="H602" s="9"/>
      <c r="I602"/>
    </row>
    <row r="603" spans="1:9" ht="12.75">
      <c r="A603" s="144" t="s">
        <v>221</v>
      </c>
      <c r="B603" s="147" t="s">
        <v>220</v>
      </c>
      <c r="C603" s="190">
        <v>54560</v>
      </c>
      <c r="D603" s="190">
        <v>928240</v>
      </c>
      <c r="E603" s="190">
        <f>1969800-150000</f>
        <v>1819800</v>
      </c>
      <c r="F603" s="309">
        <f t="shared" si="30"/>
        <v>2802600</v>
      </c>
      <c r="H603" s="9"/>
      <c r="I603"/>
    </row>
    <row r="604" spans="1:9" ht="12.75">
      <c r="A604" s="144" t="s">
        <v>223</v>
      </c>
      <c r="B604" s="147" t="s">
        <v>222</v>
      </c>
      <c r="C604" s="190">
        <v>1160</v>
      </c>
      <c r="D604" s="190">
        <v>192700</v>
      </c>
      <c r="E604" s="190">
        <v>288370</v>
      </c>
      <c r="F604" s="309">
        <f t="shared" si="30"/>
        <v>482230</v>
      </c>
      <c r="H604" s="9"/>
      <c r="I604"/>
    </row>
    <row r="605" spans="1:9" ht="12.75">
      <c r="A605" s="144" t="s">
        <v>224</v>
      </c>
      <c r="B605" s="147" t="s">
        <v>287</v>
      </c>
      <c r="C605" s="190">
        <v>0</v>
      </c>
      <c r="D605" s="190">
        <v>0</v>
      </c>
      <c r="E605" s="190">
        <v>5940</v>
      </c>
      <c r="F605" s="309">
        <f t="shared" si="30"/>
        <v>5940</v>
      </c>
      <c r="H605" s="9"/>
      <c r="I605"/>
    </row>
    <row r="606" spans="1:9" ht="12.75">
      <c r="A606" s="144" t="s">
        <v>225</v>
      </c>
      <c r="B606" s="147" t="s">
        <v>289</v>
      </c>
      <c r="C606" s="190">
        <v>4030</v>
      </c>
      <c r="D606" s="190">
        <v>262090</v>
      </c>
      <c r="E606" s="190">
        <v>364180</v>
      </c>
      <c r="F606" s="309">
        <f t="shared" si="30"/>
        <v>630300</v>
      </c>
      <c r="H606" s="9"/>
      <c r="I606"/>
    </row>
    <row r="607" spans="1:9" ht="12.75">
      <c r="A607" s="144" t="s">
        <v>284</v>
      </c>
      <c r="B607" s="147" t="s">
        <v>290</v>
      </c>
      <c r="C607" s="190">
        <v>15960</v>
      </c>
      <c r="D607" s="190">
        <v>435210</v>
      </c>
      <c r="E607" s="190">
        <v>564860</v>
      </c>
      <c r="F607" s="309">
        <f t="shared" si="30"/>
        <v>1016030</v>
      </c>
      <c r="H607" s="9"/>
      <c r="I607"/>
    </row>
    <row r="608" spans="1:9" ht="12.75">
      <c r="A608" s="144" t="s">
        <v>288</v>
      </c>
      <c r="B608" s="147" t="s">
        <v>291</v>
      </c>
      <c r="C608" s="190">
        <v>12070</v>
      </c>
      <c r="D608" s="190">
        <v>287970</v>
      </c>
      <c r="E608" s="190">
        <v>411860</v>
      </c>
      <c r="F608" s="309">
        <f t="shared" si="30"/>
        <v>711900</v>
      </c>
      <c r="H608" s="9"/>
      <c r="I608"/>
    </row>
    <row r="609" spans="1:9" ht="12.75">
      <c r="A609" s="144" t="s">
        <v>292</v>
      </c>
      <c r="B609" s="147" t="s">
        <v>294</v>
      </c>
      <c r="C609" s="190">
        <v>1880</v>
      </c>
      <c r="D609" s="190">
        <v>44700</v>
      </c>
      <c r="E609" s="190">
        <v>64010</v>
      </c>
      <c r="F609" s="309">
        <f t="shared" si="30"/>
        <v>110590</v>
      </c>
      <c r="H609" s="9"/>
      <c r="I609"/>
    </row>
    <row r="610" spans="1:9" ht="12.75">
      <c r="A610" s="144" t="s">
        <v>293</v>
      </c>
      <c r="B610" s="147" t="s">
        <v>295</v>
      </c>
      <c r="C610" s="190"/>
      <c r="D610" s="190"/>
      <c r="E610" s="190"/>
      <c r="F610" s="309">
        <f t="shared" si="30"/>
        <v>0</v>
      </c>
      <c r="H610" s="9"/>
      <c r="I610"/>
    </row>
    <row r="611" spans="1:9" ht="12.75">
      <c r="A611" s="307"/>
      <c r="B611" s="308" t="s">
        <v>182</v>
      </c>
      <c r="C611" s="309">
        <f>SUM(C597:C610)</f>
        <v>201250</v>
      </c>
      <c r="D611" s="309">
        <f>SUM(D597:D610)</f>
        <v>4421160</v>
      </c>
      <c r="E611" s="309">
        <f>SUM(E597:E610)</f>
        <v>6615940</v>
      </c>
      <c r="F611" s="309">
        <f>SUM(F597:F610)</f>
        <v>11238350</v>
      </c>
      <c r="I611"/>
    </row>
    <row r="612" ht="12.75">
      <c r="I612"/>
    </row>
    <row r="613" spans="1:9" ht="12.75">
      <c r="A613" s="516" t="s">
        <v>167</v>
      </c>
      <c r="B613" s="519" t="s">
        <v>557</v>
      </c>
      <c r="C613" s="310" t="s">
        <v>574</v>
      </c>
      <c r="D613" s="310" t="s">
        <v>614</v>
      </c>
      <c r="E613" s="310" t="s">
        <v>616</v>
      </c>
      <c r="F613" s="516" t="s">
        <v>182</v>
      </c>
      <c r="I613"/>
    </row>
    <row r="614" spans="1:9" ht="12.75">
      <c r="A614" s="516"/>
      <c r="B614" s="519"/>
      <c r="C614" s="310" t="s">
        <v>619</v>
      </c>
      <c r="D614" s="310" t="s">
        <v>615</v>
      </c>
      <c r="E614" s="310" t="s">
        <v>620</v>
      </c>
      <c r="F614" s="516"/>
      <c r="H614" s="286"/>
      <c r="I614"/>
    </row>
    <row r="615" spans="1:9" ht="12.75">
      <c r="A615" s="205" t="s">
        <v>558</v>
      </c>
      <c r="I615"/>
    </row>
    <row r="616" spans="1:9" ht="12.75">
      <c r="A616" s="144" t="s">
        <v>210</v>
      </c>
      <c r="B616" s="147" t="s">
        <v>211</v>
      </c>
      <c r="C616" s="190">
        <v>21220</v>
      </c>
      <c r="D616" s="190">
        <v>362220</v>
      </c>
      <c r="E616" s="393">
        <v>35910</v>
      </c>
      <c r="F616" s="309">
        <f aca="true" t="shared" si="31" ref="F616:F629">SUM(C616:E616)</f>
        <v>419350</v>
      </c>
      <c r="H616" s="9"/>
      <c r="I616"/>
    </row>
    <row r="617" spans="1:9" ht="12.75">
      <c r="A617" s="144" t="s">
        <v>212</v>
      </c>
      <c r="B617" s="147" t="s">
        <v>213</v>
      </c>
      <c r="C617" s="190">
        <v>3750</v>
      </c>
      <c r="D617" s="190">
        <v>45640</v>
      </c>
      <c r="E617" s="393">
        <v>3900</v>
      </c>
      <c r="F617" s="309">
        <f t="shared" si="31"/>
        <v>53290</v>
      </c>
      <c r="H617" s="9"/>
      <c r="I617"/>
    </row>
    <row r="618" spans="1:9" ht="12.75">
      <c r="A618" s="144" t="s">
        <v>214</v>
      </c>
      <c r="B618" s="147" t="s">
        <v>285</v>
      </c>
      <c r="C618" s="190">
        <v>0</v>
      </c>
      <c r="D618" s="190">
        <v>0</v>
      </c>
      <c r="E618" s="393">
        <v>0</v>
      </c>
      <c r="F618" s="309">
        <f t="shared" si="31"/>
        <v>0</v>
      </c>
      <c r="H618" s="9"/>
      <c r="I618"/>
    </row>
    <row r="619" spans="1:9" ht="12.75">
      <c r="A619" s="144" t="s">
        <v>216</v>
      </c>
      <c r="B619" s="147" t="s">
        <v>215</v>
      </c>
      <c r="C619" s="190">
        <v>0</v>
      </c>
      <c r="D619" s="190">
        <v>0</v>
      </c>
      <c r="E619" s="393">
        <v>0</v>
      </c>
      <c r="F619" s="309">
        <f t="shared" si="31"/>
        <v>0</v>
      </c>
      <c r="H619" s="9"/>
      <c r="I619"/>
    </row>
    <row r="620" spans="1:9" ht="12.75">
      <c r="A620" s="144" t="s">
        <v>217</v>
      </c>
      <c r="B620" s="147" t="s">
        <v>218</v>
      </c>
      <c r="C620" s="190">
        <v>4400</v>
      </c>
      <c r="D620" s="190">
        <v>418110</v>
      </c>
      <c r="E620" s="393">
        <v>67390</v>
      </c>
      <c r="F620" s="309">
        <f t="shared" si="31"/>
        <v>489900</v>
      </c>
      <c r="H620" s="9"/>
      <c r="I620"/>
    </row>
    <row r="621" spans="1:9" ht="12.75">
      <c r="A621" s="144" t="s">
        <v>219</v>
      </c>
      <c r="B621" s="147" t="s">
        <v>286</v>
      </c>
      <c r="C621" s="190">
        <v>6000</v>
      </c>
      <c r="D621" s="190">
        <v>62420</v>
      </c>
      <c r="E621" s="393">
        <v>3070</v>
      </c>
      <c r="F621" s="309">
        <f t="shared" si="31"/>
        <v>71490</v>
      </c>
      <c r="H621" s="9"/>
      <c r="I621"/>
    </row>
    <row r="622" spans="1:9" ht="12.75">
      <c r="A622" s="144" t="s">
        <v>221</v>
      </c>
      <c r="B622" s="147" t="s">
        <v>220</v>
      </c>
      <c r="C622" s="190">
        <v>23850</v>
      </c>
      <c r="D622" s="190">
        <v>666710</v>
      </c>
      <c r="E622" s="393">
        <v>67260</v>
      </c>
      <c r="F622" s="309">
        <f t="shared" si="31"/>
        <v>757820</v>
      </c>
      <c r="H622" s="9"/>
      <c r="I622"/>
    </row>
    <row r="623" spans="1:9" ht="12.75">
      <c r="A623" s="144" t="s">
        <v>223</v>
      </c>
      <c r="B623" s="147" t="s">
        <v>222</v>
      </c>
      <c r="C623" s="393">
        <v>1610</v>
      </c>
      <c r="D623" s="393">
        <v>93440</v>
      </c>
      <c r="E623" s="393">
        <v>17490</v>
      </c>
      <c r="F623" s="309">
        <f t="shared" si="31"/>
        <v>112540</v>
      </c>
      <c r="H623" s="9"/>
      <c r="I623"/>
    </row>
    <row r="624" spans="1:9" ht="12.75">
      <c r="A624" s="144" t="s">
        <v>224</v>
      </c>
      <c r="B624" s="147" t="s">
        <v>287</v>
      </c>
      <c r="C624" s="393">
        <v>0</v>
      </c>
      <c r="D624" s="393">
        <v>0</v>
      </c>
      <c r="E624" s="393">
        <v>0</v>
      </c>
      <c r="F624" s="309">
        <f t="shared" si="31"/>
        <v>0</v>
      </c>
      <c r="H624" s="9"/>
      <c r="I624"/>
    </row>
    <row r="625" spans="1:9" ht="12.75">
      <c r="A625" s="144" t="s">
        <v>225</v>
      </c>
      <c r="B625" s="147" t="s">
        <v>289</v>
      </c>
      <c r="C625" s="393">
        <v>1490</v>
      </c>
      <c r="D625" s="393">
        <v>146020</v>
      </c>
      <c r="E625" s="393">
        <v>23400</v>
      </c>
      <c r="F625" s="309">
        <f t="shared" si="31"/>
        <v>170910</v>
      </c>
      <c r="H625" s="9"/>
      <c r="I625"/>
    </row>
    <row r="626" spans="1:9" ht="12.75">
      <c r="A626" s="144" t="s">
        <v>284</v>
      </c>
      <c r="B626" s="147" t="s">
        <v>290</v>
      </c>
      <c r="C626" s="393">
        <v>13360</v>
      </c>
      <c r="D626" s="393">
        <v>188640</v>
      </c>
      <c r="E626" s="393">
        <v>17100</v>
      </c>
      <c r="F626" s="309">
        <f t="shared" si="31"/>
        <v>219100</v>
      </c>
      <c r="H626" s="9"/>
      <c r="I626"/>
    </row>
    <row r="627" spans="1:9" ht="12.75">
      <c r="A627" s="144" t="s">
        <v>288</v>
      </c>
      <c r="B627" s="147" t="s">
        <v>291</v>
      </c>
      <c r="C627" s="393">
        <v>9200</v>
      </c>
      <c r="D627" s="393">
        <v>130410</v>
      </c>
      <c r="E627" s="393">
        <v>11990</v>
      </c>
      <c r="F627" s="309">
        <f t="shared" si="31"/>
        <v>151600</v>
      </c>
      <c r="H627" s="9"/>
      <c r="I627"/>
    </row>
    <row r="628" spans="1:9" ht="12.75">
      <c r="A628" s="144" t="s">
        <v>292</v>
      </c>
      <c r="B628" s="147" t="s">
        <v>294</v>
      </c>
      <c r="C628" s="393">
        <v>1320</v>
      </c>
      <c r="D628" s="393">
        <v>19190</v>
      </c>
      <c r="E628" s="393">
        <v>1670</v>
      </c>
      <c r="F628" s="309">
        <f t="shared" si="31"/>
        <v>22180</v>
      </c>
      <c r="H628" s="9"/>
      <c r="I628"/>
    </row>
    <row r="629" spans="1:9" ht="12.75">
      <c r="A629" s="144" t="s">
        <v>293</v>
      </c>
      <c r="B629" s="147" t="s">
        <v>295</v>
      </c>
      <c r="C629" s="190"/>
      <c r="D629" s="190"/>
      <c r="E629" s="190"/>
      <c r="F629" s="309">
        <f t="shared" si="31"/>
        <v>0</v>
      </c>
      <c r="H629" s="9"/>
      <c r="I629"/>
    </row>
    <row r="630" spans="1:9" ht="12.75">
      <c r="A630" s="307"/>
      <c r="B630" s="308" t="s">
        <v>182</v>
      </c>
      <c r="C630" s="309">
        <f>SUM(C616:C629)</f>
        <v>86200</v>
      </c>
      <c r="D630" s="309">
        <f>SUM(D616:D629)</f>
        <v>2132800</v>
      </c>
      <c r="E630" s="309">
        <f>SUM(E616:E629)</f>
        <v>249180</v>
      </c>
      <c r="F630" s="309">
        <f>SUM(F616:F629)</f>
        <v>2468180</v>
      </c>
      <c r="G630" s="9"/>
      <c r="I630"/>
    </row>
    <row r="632" ht="12.75">
      <c r="A632" s="43" t="str">
        <f>+A589</f>
        <v>Ordenanza N° 5677/08</v>
      </c>
    </row>
    <row r="633" spans="1:6" ht="12.75">
      <c r="A633" s="500" t="s">
        <v>328</v>
      </c>
      <c r="B633" s="500"/>
      <c r="C633" s="500"/>
      <c r="D633" s="500"/>
      <c r="E633" s="500"/>
      <c r="F633" s="500"/>
    </row>
    <row r="634" spans="1:3" ht="12.75">
      <c r="A634" s="28" t="str">
        <f>+A591</f>
        <v>Juris.:</v>
      </c>
      <c r="B634" s="500" t="s">
        <v>613</v>
      </c>
      <c r="C634" s="500"/>
    </row>
    <row r="635" spans="1:2" ht="12.75">
      <c r="A635" s="28" t="s">
        <v>572</v>
      </c>
      <c r="B635" s="14"/>
    </row>
    <row r="637" spans="1:9" ht="12.75">
      <c r="A637" s="516" t="s">
        <v>167</v>
      </c>
      <c r="B637" s="519" t="s">
        <v>560</v>
      </c>
      <c r="C637" s="310" t="s">
        <v>574</v>
      </c>
      <c r="D637" s="310" t="s">
        <v>614</v>
      </c>
      <c r="E637" s="310" t="s">
        <v>616</v>
      </c>
      <c r="F637" s="516" t="s">
        <v>182</v>
      </c>
      <c r="I637"/>
    </row>
    <row r="638" spans="1:9" ht="12.75">
      <c r="A638" s="516"/>
      <c r="B638" s="519"/>
      <c r="C638" s="310" t="s">
        <v>619</v>
      </c>
      <c r="D638" s="310" t="s">
        <v>615</v>
      </c>
      <c r="E638" s="310" t="s">
        <v>620</v>
      </c>
      <c r="F638" s="516"/>
      <c r="H638" s="286"/>
      <c r="I638"/>
    </row>
    <row r="639" spans="1:9" ht="12.75">
      <c r="A639" s="205" t="s">
        <v>559</v>
      </c>
      <c r="I639"/>
    </row>
    <row r="640" spans="1:9" ht="12.75">
      <c r="A640" s="142">
        <v>1</v>
      </c>
      <c r="B640" s="147" t="s">
        <v>399</v>
      </c>
      <c r="C640" s="190"/>
      <c r="D640" s="190"/>
      <c r="E640" s="190"/>
      <c r="F640" s="309">
        <f aca="true" t="shared" si="32" ref="F640:F658">SUM(C640:E640)</f>
        <v>0</v>
      </c>
      <c r="H640" s="9"/>
      <c r="I640"/>
    </row>
    <row r="641" spans="1:9" ht="12.75">
      <c r="A641" s="142">
        <v>2</v>
      </c>
      <c r="B641" s="147" t="s">
        <v>400</v>
      </c>
      <c r="C641" s="190"/>
      <c r="D641" s="190"/>
      <c r="E641" s="190"/>
      <c r="F641" s="309">
        <f t="shared" si="32"/>
        <v>0</v>
      </c>
      <c r="H641" s="9"/>
      <c r="I641"/>
    </row>
    <row r="642" spans="1:9" ht="12.75">
      <c r="A642" s="142">
        <v>3</v>
      </c>
      <c r="B642" s="147" t="s">
        <v>401</v>
      </c>
      <c r="C642" s="190"/>
      <c r="D642" s="190"/>
      <c r="E642" s="190"/>
      <c r="F642" s="309">
        <f t="shared" si="32"/>
        <v>0</v>
      </c>
      <c r="H642" s="9"/>
      <c r="I642"/>
    </row>
    <row r="643" spans="1:9" ht="12.75">
      <c r="A643" s="142">
        <v>4</v>
      </c>
      <c r="B643" s="147" t="s">
        <v>402</v>
      </c>
      <c r="C643" s="190">
        <v>9110</v>
      </c>
      <c r="D643" s="190">
        <v>75580</v>
      </c>
      <c r="E643" s="190">
        <v>105590</v>
      </c>
      <c r="F643" s="309">
        <f t="shared" si="32"/>
        <v>190280</v>
      </c>
      <c r="H643" s="9"/>
      <c r="I643"/>
    </row>
    <row r="644" spans="1:9" ht="12.75">
      <c r="A644" s="142">
        <v>5</v>
      </c>
      <c r="B644" s="147" t="s">
        <v>403</v>
      </c>
      <c r="C644" s="190"/>
      <c r="D644" s="190"/>
      <c r="E644" s="190"/>
      <c r="F644" s="309">
        <f t="shared" si="32"/>
        <v>0</v>
      </c>
      <c r="H644" s="9"/>
      <c r="I644"/>
    </row>
    <row r="645" spans="1:9" ht="12.75">
      <c r="A645" s="142">
        <v>6</v>
      </c>
      <c r="B645" s="147" t="s">
        <v>404</v>
      </c>
      <c r="C645" s="190"/>
      <c r="D645" s="190"/>
      <c r="E645" s="190"/>
      <c r="F645" s="309">
        <f t="shared" si="32"/>
        <v>0</v>
      </c>
      <c r="I645"/>
    </row>
    <row r="646" spans="1:9" ht="12.75">
      <c r="A646" s="142">
        <v>7</v>
      </c>
      <c r="B646" s="147" t="s">
        <v>405</v>
      </c>
      <c r="C646" s="190"/>
      <c r="D646" s="190"/>
      <c r="E646" s="190"/>
      <c r="F646" s="309">
        <f t="shared" si="32"/>
        <v>0</v>
      </c>
      <c r="I646"/>
    </row>
    <row r="647" spans="1:9" ht="12.75">
      <c r="A647" s="142">
        <v>8</v>
      </c>
      <c r="B647" s="147" t="s">
        <v>406</v>
      </c>
      <c r="C647" s="190"/>
      <c r="D647" s="190"/>
      <c r="E647" s="190"/>
      <c r="F647" s="309">
        <f t="shared" si="32"/>
        <v>0</v>
      </c>
      <c r="I647"/>
    </row>
    <row r="648" spans="1:9" ht="12.75">
      <c r="A648" s="142">
        <v>9</v>
      </c>
      <c r="B648" s="147" t="s">
        <v>407</v>
      </c>
      <c r="C648" s="190"/>
      <c r="D648" s="190"/>
      <c r="E648" s="190"/>
      <c r="F648" s="309">
        <f t="shared" si="32"/>
        <v>0</v>
      </c>
      <c r="I648"/>
    </row>
    <row r="649" spans="1:9" ht="12.75">
      <c r="A649" s="142">
        <v>10</v>
      </c>
      <c r="B649" s="147" t="s">
        <v>408</v>
      </c>
      <c r="C649" s="190"/>
      <c r="D649" s="190"/>
      <c r="E649" s="190"/>
      <c r="F649" s="309">
        <f t="shared" si="32"/>
        <v>0</v>
      </c>
      <c r="I649"/>
    </row>
    <row r="650" spans="1:9" ht="12.75">
      <c r="A650" s="142">
        <v>11</v>
      </c>
      <c r="B650" s="147" t="s">
        <v>409</v>
      </c>
      <c r="C650" s="190"/>
      <c r="D650" s="190"/>
      <c r="E650" s="190"/>
      <c r="F650" s="309">
        <f t="shared" si="32"/>
        <v>0</v>
      </c>
      <c r="I650"/>
    </row>
    <row r="651" spans="1:9" ht="12.75">
      <c r="A651" s="142">
        <v>12</v>
      </c>
      <c r="B651" s="147" t="s">
        <v>410</v>
      </c>
      <c r="C651" s="190"/>
      <c r="D651" s="190"/>
      <c r="E651" s="190"/>
      <c r="F651" s="309">
        <f t="shared" si="32"/>
        <v>0</v>
      </c>
      <c r="I651"/>
    </row>
    <row r="652" spans="1:9" ht="12.75">
      <c r="A652" s="142">
        <v>13</v>
      </c>
      <c r="B652" s="147" t="s">
        <v>411</v>
      </c>
      <c r="C652" s="190"/>
      <c r="D652" s="190"/>
      <c r="E652" s="190"/>
      <c r="F652" s="309">
        <f t="shared" si="32"/>
        <v>0</v>
      </c>
      <c r="I652"/>
    </row>
    <row r="653" spans="1:9" ht="12.75">
      <c r="A653" s="142">
        <v>14</v>
      </c>
      <c r="B653" s="147" t="s">
        <v>412</v>
      </c>
      <c r="C653" s="190"/>
      <c r="D653" s="190"/>
      <c r="E653" s="190"/>
      <c r="F653" s="309">
        <f t="shared" si="32"/>
        <v>0</v>
      </c>
      <c r="I653"/>
    </row>
    <row r="654" spans="1:9" ht="12.75">
      <c r="A654" s="142">
        <v>15</v>
      </c>
      <c r="B654" s="147" t="s">
        <v>413</v>
      </c>
      <c r="C654" s="190">
        <v>7000</v>
      </c>
      <c r="D654" s="190"/>
      <c r="E654" s="190">
        <v>26700</v>
      </c>
      <c r="F654" s="309">
        <f t="shared" si="32"/>
        <v>33700</v>
      </c>
      <c r="H654" s="9"/>
      <c r="I654"/>
    </row>
    <row r="655" spans="1:9" ht="12.75">
      <c r="A655" s="142">
        <v>16</v>
      </c>
      <c r="B655" s="147" t="s">
        <v>414</v>
      </c>
      <c r="C655" s="190"/>
      <c r="D655" s="190"/>
      <c r="E655" s="190"/>
      <c r="F655" s="309">
        <f t="shared" si="32"/>
        <v>0</v>
      </c>
      <c r="I655"/>
    </row>
    <row r="656" spans="1:9" ht="12.75">
      <c r="A656" s="142">
        <v>17</v>
      </c>
      <c r="B656" s="147" t="s">
        <v>415</v>
      </c>
      <c r="C656" s="190"/>
      <c r="D656" s="190"/>
      <c r="E656" s="190"/>
      <c r="F656" s="309">
        <f t="shared" si="32"/>
        <v>0</v>
      </c>
      <c r="I656"/>
    </row>
    <row r="657" spans="1:9" ht="12.75">
      <c r="A657" s="142">
        <v>18</v>
      </c>
      <c r="B657" s="147" t="s">
        <v>416</v>
      </c>
      <c r="C657" s="190"/>
      <c r="D657" s="190"/>
      <c r="E657" s="190"/>
      <c r="F657" s="309">
        <f t="shared" si="32"/>
        <v>0</v>
      </c>
      <c r="I657"/>
    </row>
    <row r="658" spans="1:9" ht="12.75">
      <c r="A658" s="142">
        <v>19</v>
      </c>
      <c r="B658" s="147" t="s">
        <v>417</v>
      </c>
      <c r="C658" s="190"/>
      <c r="D658" s="190"/>
      <c r="E658" s="190"/>
      <c r="F658" s="309">
        <f t="shared" si="32"/>
        <v>0</v>
      </c>
      <c r="I658"/>
    </row>
    <row r="659" spans="1:9" ht="12.75">
      <c r="A659" s="307"/>
      <c r="B659" s="308" t="s">
        <v>182</v>
      </c>
      <c r="C659" s="309">
        <f>SUM(C640:C658)</f>
        <v>16110</v>
      </c>
      <c r="D659" s="309">
        <f>SUM(D640:D658)</f>
        <v>75580</v>
      </c>
      <c r="E659" s="309">
        <f>SUM(E640:E658)</f>
        <v>132290</v>
      </c>
      <c r="F659" s="309">
        <f>SUM(F640:F658)</f>
        <v>223980</v>
      </c>
      <c r="I659"/>
    </row>
    <row r="660" ht="12.75">
      <c r="I660"/>
    </row>
    <row r="661" spans="1:9" ht="12.75">
      <c r="A661" s="516" t="s">
        <v>167</v>
      </c>
      <c r="B661" s="519" t="s">
        <v>549</v>
      </c>
      <c r="C661" s="310" t="s">
        <v>574</v>
      </c>
      <c r="D661" s="310" t="s">
        <v>614</v>
      </c>
      <c r="E661" s="310" t="s">
        <v>616</v>
      </c>
      <c r="F661" s="516" t="s">
        <v>182</v>
      </c>
      <c r="I661"/>
    </row>
    <row r="662" spans="1:9" ht="12.75">
      <c r="A662" s="516"/>
      <c r="B662" s="519"/>
      <c r="C662" s="310" t="s">
        <v>619</v>
      </c>
      <c r="D662" s="310" t="s">
        <v>615</v>
      </c>
      <c r="E662" s="310" t="s">
        <v>620</v>
      </c>
      <c r="F662" s="516"/>
      <c r="I662"/>
    </row>
    <row r="663" spans="1:9" ht="12.75">
      <c r="A663" s="205" t="s">
        <v>561</v>
      </c>
      <c r="I663"/>
    </row>
    <row r="664" spans="1:9" ht="12.75">
      <c r="A664" s="142">
        <v>1</v>
      </c>
      <c r="B664" s="147" t="s">
        <v>418</v>
      </c>
      <c r="C664" s="190"/>
      <c r="D664" s="190"/>
      <c r="E664" s="190"/>
      <c r="F664" s="309">
        <f aca="true" t="shared" si="33" ref="F664:F685">SUM(C664:E664)</f>
        <v>0</v>
      </c>
      <c r="I664"/>
    </row>
    <row r="665" spans="1:9" ht="12.75">
      <c r="A665" s="142">
        <v>2</v>
      </c>
      <c r="B665" s="147" t="s">
        <v>419</v>
      </c>
      <c r="C665" s="190"/>
      <c r="D665" s="190"/>
      <c r="E665" s="190"/>
      <c r="F665" s="309">
        <f t="shared" si="33"/>
        <v>0</v>
      </c>
      <c r="I665"/>
    </row>
    <row r="666" spans="1:9" ht="12.75">
      <c r="A666" s="142">
        <v>3</v>
      </c>
      <c r="B666" s="147" t="s">
        <v>420</v>
      </c>
      <c r="C666" s="190"/>
      <c r="D666" s="190"/>
      <c r="E666" s="190"/>
      <c r="F666" s="309">
        <f t="shared" si="33"/>
        <v>0</v>
      </c>
      <c r="I666"/>
    </row>
    <row r="667" spans="1:9" ht="12.75">
      <c r="A667" s="142">
        <v>4</v>
      </c>
      <c r="B667" s="147" t="s">
        <v>421</v>
      </c>
      <c r="C667" s="190"/>
      <c r="D667" s="190"/>
      <c r="E667" s="190"/>
      <c r="F667" s="309">
        <f t="shared" si="33"/>
        <v>0</v>
      </c>
      <c r="I667"/>
    </row>
    <row r="668" spans="1:9" ht="12.75">
      <c r="A668" s="142">
        <v>5</v>
      </c>
      <c r="B668" s="147" t="s">
        <v>422</v>
      </c>
      <c r="C668" s="190"/>
      <c r="D668" s="190"/>
      <c r="E668" s="190"/>
      <c r="F668" s="309">
        <f t="shared" si="33"/>
        <v>0</v>
      </c>
      <c r="I668"/>
    </row>
    <row r="669" spans="1:9" ht="12.75">
      <c r="A669" s="142">
        <v>6</v>
      </c>
      <c r="B669" s="147" t="s">
        <v>423</v>
      </c>
      <c r="C669" s="190"/>
      <c r="D669" s="190"/>
      <c r="E669" s="190"/>
      <c r="F669" s="309">
        <f t="shared" si="33"/>
        <v>0</v>
      </c>
      <c r="I669"/>
    </row>
    <row r="670" spans="1:9" ht="12.75">
      <c r="A670" s="142">
        <v>7</v>
      </c>
      <c r="B670" s="147" t="s">
        <v>424</v>
      </c>
      <c r="C670" s="190"/>
      <c r="D670" s="190">
        <v>3731800</v>
      </c>
      <c r="E670" s="190">
        <v>3764550</v>
      </c>
      <c r="F670" s="309">
        <f t="shared" si="33"/>
        <v>7496350</v>
      </c>
      <c r="H670" s="9"/>
      <c r="I670"/>
    </row>
    <row r="671" spans="1:9" ht="12.75">
      <c r="A671" s="142">
        <v>8</v>
      </c>
      <c r="B671" s="147" t="s">
        <v>425</v>
      </c>
      <c r="C671" s="190"/>
      <c r="D671" s="190"/>
      <c r="E671" s="190"/>
      <c r="F671" s="309">
        <f t="shared" si="33"/>
        <v>0</v>
      </c>
      <c r="I671"/>
    </row>
    <row r="672" spans="1:9" ht="12.75">
      <c r="A672" s="142">
        <v>9</v>
      </c>
      <c r="B672" s="147" t="s">
        <v>426</v>
      </c>
      <c r="C672" s="190">
        <v>1500</v>
      </c>
      <c r="D672" s="190"/>
      <c r="E672" s="190"/>
      <c r="F672" s="309">
        <f t="shared" si="33"/>
        <v>1500</v>
      </c>
      <c r="H672" s="9"/>
      <c r="I672"/>
    </row>
    <row r="673" spans="1:9" ht="12.75">
      <c r="A673" s="142">
        <v>10</v>
      </c>
      <c r="B673" s="147" t="s">
        <v>427</v>
      </c>
      <c r="C673" s="190"/>
      <c r="D673" s="190"/>
      <c r="E673" s="190"/>
      <c r="F673" s="309">
        <f t="shared" si="33"/>
        <v>0</v>
      </c>
      <c r="I673"/>
    </row>
    <row r="674" spans="1:9" ht="12.75">
      <c r="A674" s="142">
        <v>11</v>
      </c>
      <c r="B674" s="147" t="s">
        <v>428</v>
      </c>
      <c r="C674" s="190"/>
      <c r="D674" s="190"/>
      <c r="E674" s="190"/>
      <c r="F674" s="309">
        <f t="shared" si="33"/>
        <v>0</v>
      </c>
      <c r="I674"/>
    </row>
    <row r="675" spans="1:9" ht="12.75">
      <c r="A675" s="142">
        <v>12</v>
      </c>
      <c r="B675" s="147" t="s">
        <v>429</v>
      </c>
      <c r="C675" s="190"/>
      <c r="D675" s="190"/>
      <c r="E675" s="190"/>
      <c r="F675" s="309">
        <f t="shared" si="33"/>
        <v>0</v>
      </c>
      <c r="I675"/>
    </row>
    <row r="676" spans="1:9" ht="12.75">
      <c r="A676" s="142">
        <v>13</v>
      </c>
      <c r="B676" s="147" t="s">
        <v>430</v>
      </c>
      <c r="C676" s="190"/>
      <c r="D676" s="190"/>
      <c r="E676" s="190"/>
      <c r="F676" s="309">
        <f t="shared" si="33"/>
        <v>0</v>
      </c>
      <c r="I676"/>
    </row>
    <row r="677" spans="1:9" ht="12.75">
      <c r="A677" s="142">
        <v>14</v>
      </c>
      <c r="B677" s="147" t="s">
        <v>431</v>
      </c>
      <c r="C677" s="190"/>
      <c r="D677" s="190"/>
      <c r="E677" s="190"/>
      <c r="F677" s="309">
        <f t="shared" si="33"/>
        <v>0</v>
      </c>
      <c r="I677"/>
    </row>
    <row r="678" spans="1:9" ht="12.75">
      <c r="A678" s="142">
        <v>15</v>
      </c>
      <c r="B678" s="147" t="s">
        <v>432</v>
      </c>
      <c r="C678" s="190"/>
      <c r="D678" s="190"/>
      <c r="E678" s="190"/>
      <c r="F678" s="309">
        <f t="shared" si="33"/>
        <v>0</v>
      </c>
      <c r="I678"/>
    </row>
    <row r="679" spans="1:9" ht="12.75">
      <c r="A679" s="142">
        <v>16</v>
      </c>
      <c r="B679" s="147" t="s">
        <v>433</v>
      </c>
      <c r="C679" s="190"/>
      <c r="D679" s="190"/>
      <c r="E679" s="190"/>
      <c r="F679" s="309">
        <f t="shared" si="33"/>
        <v>0</v>
      </c>
      <c r="I679"/>
    </row>
    <row r="680" spans="1:9" ht="12.75">
      <c r="A680" s="142">
        <v>17</v>
      </c>
      <c r="B680" s="147" t="s">
        <v>434</v>
      </c>
      <c r="C680" s="190">
        <v>50000</v>
      </c>
      <c r="D680" s="190"/>
      <c r="E680" s="190"/>
      <c r="F680" s="309">
        <f t="shared" si="33"/>
        <v>50000</v>
      </c>
      <c r="H680" s="9"/>
      <c r="I680"/>
    </row>
    <row r="681" spans="1:9" ht="12.75">
      <c r="A681" s="142">
        <v>18</v>
      </c>
      <c r="B681" s="147" t="s">
        <v>435</v>
      </c>
      <c r="C681" s="190"/>
      <c r="D681" s="190"/>
      <c r="E681" s="190"/>
      <c r="F681" s="309">
        <f t="shared" si="33"/>
        <v>0</v>
      </c>
      <c r="I681"/>
    </row>
    <row r="682" spans="1:9" ht="12.75">
      <c r="A682" s="142">
        <v>19</v>
      </c>
      <c r="B682" s="147" t="s">
        <v>436</v>
      </c>
      <c r="C682" s="190"/>
      <c r="D682" s="190"/>
      <c r="E682" s="190"/>
      <c r="F682" s="309">
        <f t="shared" si="33"/>
        <v>0</v>
      </c>
      <c r="I682"/>
    </row>
    <row r="683" spans="1:9" ht="12.75">
      <c r="A683" s="142">
        <v>20</v>
      </c>
      <c r="B683" s="147" t="s">
        <v>437</v>
      </c>
      <c r="C683" s="190"/>
      <c r="D683" s="190"/>
      <c r="E683" s="190"/>
      <c r="F683" s="309">
        <f t="shared" si="33"/>
        <v>0</v>
      </c>
      <c r="I683"/>
    </row>
    <row r="684" spans="1:9" ht="12.75">
      <c r="A684" s="142">
        <v>21</v>
      </c>
      <c r="B684" s="147" t="s">
        <v>438</v>
      </c>
      <c r="C684" s="190"/>
      <c r="D684" s="190"/>
      <c r="E684" s="190"/>
      <c r="F684" s="309">
        <f t="shared" si="33"/>
        <v>0</v>
      </c>
      <c r="I684"/>
    </row>
    <row r="685" spans="1:9" ht="12.75">
      <c r="A685" s="142" t="s">
        <v>801</v>
      </c>
      <c r="B685" s="147" t="s">
        <v>811</v>
      </c>
      <c r="C685" s="190"/>
      <c r="D685" s="190"/>
      <c r="E685" s="190"/>
      <c r="F685" s="309">
        <f t="shared" si="33"/>
        <v>0</v>
      </c>
      <c r="I685"/>
    </row>
    <row r="686" spans="1:9" ht="12.75">
      <c r="A686" s="307"/>
      <c r="B686" s="308" t="s">
        <v>182</v>
      </c>
      <c r="C686" s="309">
        <f>SUM(C664:C685)</f>
        <v>51500</v>
      </c>
      <c r="D686" s="309">
        <f>SUM(D664:D685)</f>
        <v>3731800</v>
      </c>
      <c r="E686" s="309">
        <f>SUM(E664:E685)</f>
        <v>3764550</v>
      </c>
      <c r="F686" s="309">
        <f>SUM(F664:F685)</f>
        <v>7547850</v>
      </c>
      <c r="I686"/>
    </row>
    <row r="687" ht="12.75">
      <c r="A687" s="43" t="s">
        <v>940</v>
      </c>
    </row>
    <row r="688" spans="1:9" ht="12.75">
      <c r="A688" s="516" t="s">
        <v>167</v>
      </c>
      <c r="B688" s="519" t="s">
        <v>576</v>
      </c>
      <c r="C688" s="310" t="s">
        <v>574</v>
      </c>
      <c r="D688" s="310" t="s">
        <v>614</v>
      </c>
      <c r="E688" s="310" t="s">
        <v>616</v>
      </c>
      <c r="F688" s="516" t="s">
        <v>182</v>
      </c>
      <c r="I688"/>
    </row>
    <row r="689" spans="1:9" ht="12.75">
      <c r="A689" s="516"/>
      <c r="B689" s="519"/>
      <c r="C689" s="310" t="s">
        <v>619</v>
      </c>
      <c r="D689" s="310" t="s">
        <v>615</v>
      </c>
      <c r="E689" s="310" t="s">
        <v>620</v>
      </c>
      <c r="F689" s="516"/>
      <c r="I689"/>
    </row>
    <row r="690" spans="1:9" ht="12.75">
      <c r="A690" s="205" t="s">
        <v>562</v>
      </c>
      <c r="I690"/>
    </row>
    <row r="691" spans="1:9" ht="12.75">
      <c r="A691" s="142">
        <v>1</v>
      </c>
      <c r="B691" s="147" t="s">
        <v>439</v>
      </c>
      <c r="C691" s="190"/>
      <c r="D691" s="190"/>
      <c r="E691" s="190"/>
      <c r="F691" s="309">
        <f aca="true" t="shared" si="34" ref="F691:F701">SUM(C691:E691)</f>
        <v>0</v>
      </c>
      <c r="H691" s="9"/>
      <c r="I691"/>
    </row>
    <row r="692" spans="1:9" ht="12.75">
      <c r="A692" s="142">
        <v>2</v>
      </c>
      <c r="B692" s="147" t="s">
        <v>440</v>
      </c>
      <c r="C692" s="190"/>
      <c r="D692" s="190"/>
      <c r="E692" s="190">
        <v>97170</v>
      </c>
      <c r="F692" s="309">
        <f t="shared" si="34"/>
        <v>97170</v>
      </c>
      <c r="H692" s="9"/>
      <c r="I692"/>
    </row>
    <row r="693" spans="1:9" ht="12.75">
      <c r="A693" s="142">
        <v>3</v>
      </c>
      <c r="B693" s="147" t="s">
        <v>441</v>
      </c>
      <c r="C693" s="190"/>
      <c r="D693" s="190"/>
      <c r="E693" s="190"/>
      <c r="F693" s="309">
        <f t="shared" si="34"/>
        <v>0</v>
      </c>
      <c r="I693"/>
    </row>
    <row r="694" spans="1:9" ht="12.75">
      <c r="A694" s="142">
        <v>4</v>
      </c>
      <c r="B694" s="147" t="s">
        <v>442</v>
      </c>
      <c r="C694" s="190"/>
      <c r="D694" s="190"/>
      <c r="E694" s="190"/>
      <c r="F694" s="309">
        <f t="shared" si="34"/>
        <v>0</v>
      </c>
      <c r="I694"/>
    </row>
    <row r="695" spans="1:9" ht="12.75">
      <c r="A695" s="142">
        <v>5</v>
      </c>
      <c r="B695" s="147" t="s">
        <v>443</v>
      </c>
      <c r="C695" s="190"/>
      <c r="D695" s="190"/>
      <c r="E695" s="190"/>
      <c r="F695" s="309">
        <f t="shared" si="34"/>
        <v>0</v>
      </c>
      <c r="I695"/>
    </row>
    <row r="696" spans="1:9" ht="12.75">
      <c r="A696" s="142">
        <v>6</v>
      </c>
      <c r="B696" s="147" t="s">
        <v>444</v>
      </c>
      <c r="C696" s="190">
        <v>50000</v>
      </c>
      <c r="D696" s="190"/>
      <c r="E696" s="190"/>
      <c r="F696" s="309">
        <f t="shared" si="34"/>
        <v>50000</v>
      </c>
      <c r="H696" s="9"/>
      <c r="I696"/>
    </row>
    <row r="697" spans="1:9" ht="12.75">
      <c r="A697" s="142">
        <v>7</v>
      </c>
      <c r="B697" s="147" t="s">
        <v>452</v>
      </c>
      <c r="C697" s="190"/>
      <c r="D697" s="190"/>
      <c r="E697" s="190"/>
      <c r="F697" s="309">
        <f t="shared" si="34"/>
        <v>0</v>
      </c>
      <c r="I697"/>
    </row>
    <row r="698" spans="1:9" ht="12.75">
      <c r="A698" s="142">
        <v>8</v>
      </c>
      <c r="B698" s="147" t="s">
        <v>453</v>
      </c>
      <c r="C698" s="190"/>
      <c r="D698" s="190"/>
      <c r="E698" s="190"/>
      <c r="F698" s="309">
        <f t="shared" si="34"/>
        <v>0</v>
      </c>
      <c r="I698"/>
    </row>
    <row r="699" spans="1:11" ht="12.75">
      <c r="A699" s="142">
        <v>9</v>
      </c>
      <c r="B699" s="147" t="s">
        <v>456</v>
      </c>
      <c r="C699" s="190"/>
      <c r="D699" s="190"/>
      <c r="E699" s="190"/>
      <c r="F699" s="309">
        <f t="shared" si="34"/>
        <v>0</v>
      </c>
      <c r="I699"/>
      <c r="K699" s="85"/>
    </row>
    <row r="700" spans="1:11" ht="12.75">
      <c r="A700" s="142">
        <v>10</v>
      </c>
      <c r="B700" s="147" t="s">
        <v>454</v>
      </c>
      <c r="C700" s="190"/>
      <c r="D700" s="190"/>
      <c r="E700" s="190"/>
      <c r="F700" s="309">
        <f t="shared" si="34"/>
        <v>0</v>
      </c>
      <c r="I700"/>
      <c r="K700" s="85"/>
    </row>
    <row r="701" spans="1:11" ht="12.75">
      <c r="A701" s="142" t="s">
        <v>470</v>
      </c>
      <c r="B701" s="147" t="s">
        <v>47</v>
      </c>
      <c r="C701" s="190"/>
      <c r="D701" s="190"/>
      <c r="E701" s="190"/>
      <c r="F701" s="309">
        <f t="shared" si="34"/>
        <v>0</v>
      </c>
      <c r="I701"/>
      <c r="K701" s="85"/>
    </row>
    <row r="702" spans="1:11" ht="12.75">
      <c r="A702" s="307"/>
      <c r="B702" s="308" t="s">
        <v>182</v>
      </c>
      <c r="C702" s="309">
        <f>SUM(C691:C701)</f>
        <v>50000</v>
      </c>
      <c r="D702" s="309">
        <f>SUM(D691:D701)</f>
        <v>0</v>
      </c>
      <c r="E702" s="309">
        <f>SUM(E691:E701)</f>
        <v>97170</v>
      </c>
      <c r="F702" s="309">
        <f>SUM(F691:F701)</f>
        <v>147170</v>
      </c>
      <c r="I702"/>
      <c r="K702" s="85"/>
    </row>
    <row r="704" spans="1:3" ht="12.75">
      <c r="A704" s="84" t="str">
        <f>+A632</f>
        <v>Ordenanza N° 5677/08</v>
      </c>
      <c r="B704" s="81"/>
      <c r="C704" s="81"/>
    </row>
    <row r="705" spans="1:3" ht="12.75">
      <c r="A705" s="102"/>
      <c r="B705" s="520" t="s">
        <v>328</v>
      </c>
      <c r="C705" s="520"/>
    </row>
    <row r="706" spans="1:3" ht="12.75">
      <c r="A706" s="28" t="s">
        <v>738</v>
      </c>
      <c r="B706" s="498" t="s">
        <v>67</v>
      </c>
      <c r="C706" s="498"/>
    </row>
    <row r="707" spans="1:2" ht="12.75">
      <c r="A707" s="28" t="s">
        <v>572</v>
      </c>
      <c r="B707" s="14"/>
    </row>
    <row r="709" spans="1:9" ht="12.75">
      <c r="A709" s="516" t="s">
        <v>167</v>
      </c>
      <c r="B709" s="519" t="s">
        <v>555</v>
      </c>
      <c r="C709" s="310" t="s">
        <v>58</v>
      </c>
      <c r="D709" s="516" t="s">
        <v>182</v>
      </c>
      <c r="I709"/>
    </row>
    <row r="710" spans="1:9" ht="12.75">
      <c r="A710" s="516"/>
      <c r="B710" s="519"/>
      <c r="C710" s="310" t="s">
        <v>793</v>
      </c>
      <c r="D710" s="516"/>
      <c r="F710" s="287"/>
      <c r="I710"/>
    </row>
    <row r="711" spans="1:9" ht="12.75">
      <c r="A711" s="205" t="s">
        <v>554</v>
      </c>
      <c r="I711"/>
    </row>
    <row r="712" spans="1:9" ht="12.75">
      <c r="A712" s="144" t="s">
        <v>210</v>
      </c>
      <c r="B712" s="147" t="s">
        <v>211</v>
      </c>
      <c r="C712" s="190">
        <v>109540</v>
      </c>
      <c r="D712" s="309">
        <f aca="true" t="shared" si="35" ref="D712:D725">SUM(C712:C712)</f>
        <v>109540</v>
      </c>
      <c r="F712" s="9"/>
      <c r="G712" s="9"/>
      <c r="I712"/>
    </row>
    <row r="713" spans="1:9" ht="12.75">
      <c r="A713" s="144" t="s">
        <v>212</v>
      </c>
      <c r="B713" s="147" t="s">
        <v>213</v>
      </c>
      <c r="C713" s="190">
        <v>15160</v>
      </c>
      <c r="D713" s="309">
        <f t="shared" si="35"/>
        <v>15160</v>
      </c>
      <c r="F713" s="9"/>
      <c r="G713" s="9"/>
      <c r="I713"/>
    </row>
    <row r="714" spans="1:9" ht="12.75">
      <c r="A714" s="144" t="s">
        <v>214</v>
      </c>
      <c r="B714" s="147" t="s">
        <v>285</v>
      </c>
      <c r="C714" s="190">
        <v>0</v>
      </c>
      <c r="D714" s="309">
        <f t="shared" si="35"/>
        <v>0</v>
      </c>
      <c r="F714" s="9"/>
      <c r="G714" s="9"/>
      <c r="I714"/>
    </row>
    <row r="715" spans="1:9" ht="12.75">
      <c r="A715" s="144" t="s">
        <v>216</v>
      </c>
      <c r="B715" s="147" t="s">
        <v>215</v>
      </c>
      <c r="C715" s="190">
        <v>0</v>
      </c>
      <c r="D715" s="309">
        <f t="shared" si="35"/>
        <v>0</v>
      </c>
      <c r="F715" s="9"/>
      <c r="G715" s="9"/>
      <c r="I715"/>
    </row>
    <row r="716" spans="1:9" ht="12.75">
      <c r="A716" s="144" t="s">
        <v>217</v>
      </c>
      <c r="B716" s="147" t="s">
        <v>218</v>
      </c>
      <c r="C716" s="190">
        <v>50420</v>
      </c>
      <c r="D716" s="309">
        <f t="shared" si="35"/>
        <v>50420</v>
      </c>
      <c r="F716" s="9"/>
      <c r="G716" s="9"/>
      <c r="I716"/>
    </row>
    <row r="717" spans="1:9" ht="12.75">
      <c r="A717" s="144" t="s">
        <v>219</v>
      </c>
      <c r="B717" s="147" t="s">
        <v>286</v>
      </c>
      <c r="C717" s="190">
        <v>870</v>
      </c>
      <c r="D717" s="309">
        <f t="shared" si="35"/>
        <v>870</v>
      </c>
      <c r="F717" s="9"/>
      <c r="G717" s="9"/>
      <c r="I717"/>
    </row>
    <row r="718" spans="1:9" ht="12.75">
      <c r="A718" s="144" t="s">
        <v>221</v>
      </c>
      <c r="B718" s="147" t="s">
        <v>220</v>
      </c>
      <c r="C718" s="190">
        <v>88970</v>
      </c>
      <c r="D718" s="309">
        <f t="shared" si="35"/>
        <v>88970</v>
      </c>
      <c r="F718" s="9"/>
      <c r="G718" s="9"/>
      <c r="I718"/>
    </row>
    <row r="719" spans="1:9" ht="12.75">
      <c r="A719" s="144" t="s">
        <v>223</v>
      </c>
      <c r="B719" s="147" t="s">
        <v>222</v>
      </c>
      <c r="C719" s="190">
        <v>7330</v>
      </c>
      <c r="D719" s="309">
        <f t="shared" si="35"/>
        <v>7330</v>
      </c>
      <c r="F719" s="9"/>
      <c r="G719" s="9"/>
      <c r="I719"/>
    </row>
    <row r="720" spans="1:9" ht="12.75">
      <c r="A720" s="144" t="s">
        <v>224</v>
      </c>
      <c r="B720" s="147" t="s">
        <v>287</v>
      </c>
      <c r="C720" s="190">
        <f>490+3460</f>
        <v>3950</v>
      </c>
      <c r="D720" s="309">
        <f t="shared" si="35"/>
        <v>3950</v>
      </c>
      <c r="F720" s="9"/>
      <c r="G720" s="9"/>
      <c r="I720"/>
    </row>
    <row r="721" spans="1:9" ht="12.75">
      <c r="A721" s="144" t="s">
        <v>225</v>
      </c>
      <c r="B721" s="147" t="s">
        <v>289</v>
      </c>
      <c r="C721" s="190">
        <v>16640</v>
      </c>
      <c r="D721" s="309">
        <f t="shared" si="35"/>
        <v>16640</v>
      </c>
      <c r="F721" s="9"/>
      <c r="G721" s="9"/>
      <c r="I721"/>
    </row>
    <row r="722" spans="1:9" ht="12.75">
      <c r="A722" s="144" t="s">
        <v>284</v>
      </c>
      <c r="B722" s="147" t="s">
        <v>290</v>
      </c>
      <c r="C722" s="190">
        <v>38280</v>
      </c>
      <c r="D722" s="309">
        <f t="shared" si="35"/>
        <v>38280</v>
      </c>
      <c r="F722" s="9"/>
      <c r="G722" s="9"/>
      <c r="I722"/>
    </row>
    <row r="723" spans="1:9" ht="12.75">
      <c r="A723" s="144" t="s">
        <v>288</v>
      </c>
      <c r="B723" s="147" t="s">
        <v>291</v>
      </c>
      <c r="C723" s="190">
        <v>18980</v>
      </c>
      <c r="D723" s="309">
        <f t="shared" si="35"/>
        <v>18980</v>
      </c>
      <c r="F723" s="9"/>
      <c r="G723" s="9"/>
      <c r="I723"/>
    </row>
    <row r="724" spans="1:9" ht="12.75">
      <c r="A724" s="144" t="s">
        <v>292</v>
      </c>
      <c r="B724" s="147" t="s">
        <v>294</v>
      </c>
      <c r="C724" s="190">
        <v>950</v>
      </c>
      <c r="D724" s="309">
        <f t="shared" si="35"/>
        <v>950</v>
      </c>
      <c r="F724" s="9"/>
      <c r="G724" s="9"/>
      <c r="I724"/>
    </row>
    <row r="725" spans="1:9" ht="12.75">
      <c r="A725" s="144" t="s">
        <v>293</v>
      </c>
      <c r="B725" s="147" t="s">
        <v>295</v>
      </c>
      <c r="C725" s="190"/>
      <c r="D725" s="309">
        <f t="shared" si="35"/>
        <v>0</v>
      </c>
      <c r="F725" s="9"/>
      <c r="G725" s="9"/>
      <c r="I725"/>
    </row>
    <row r="726" spans="1:9" ht="12.75">
      <c r="A726" s="307"/>
      <c r="B726" s="308" t="s">
        <v>182</v>
      </c>
      <c r="C726" s="309">
        <f>SUM(C712:C725)</f>
        <v>351090</v>
      </c>
      <c r="D726" s="309">
        <f>SUM(D712:D725)</f>
        <v>351090</v>
      </c>
      <c r="I726"/>
    </row>
    <row r="727" ht="12.75">
      <c r="I727"/>
    </row>
    <row r="728" spans="1:9" ht="12.75">
      <c r="A728" s="516" t="s">
        <v>167</v>
      </c>
      <c r="B728" s="519" t="s">
        <v>557</v>
      </c>
      <c r="C728" s="310" t="s">
        <v>58</v>
      </c>
      <c r="D728" s="516" t="s">
        <v>748</v>
      </c>
      <c r="I728"/>
    </row>
    <row r="729" spans="1:9" ht="12.75">
      <c r="A729" s="516"/>
      <c r="B729" s="519"/>
      <c r="C729" s="310" t="s">
        <v>793</v>
      </c>
      <c r="D729" s="516" t="s">
        <v>182</v>
      </c>
      <c r="F729" s="287"/>
      <c r="I729"/>
    </row>
    <row r="730" spans="1:9" ht="12.75">
      <c r="A730" s="205" t="s">
        <v>558</v>
      </c>
      <c r="I730"/>
    </row>
    <row r="731" spans="1:9" ht="12.75">
      <c r="A731" s="144" t="s">
        <v>210</v>
      </c>
      <c r="B731" s="147" t="s">
        <v>211</v>
      </c>
      <c r="C731" s="190">
        <v>19120</v>
      </c>
      <c r="D731" s="309">
        <f aca="true" t="shared" si="36" ref="D731:D744">SUM(C731:C731)</f>
        <v>19120</v>
      </c>
      <c r="F731" s="9"/>
      <c r="I731"/>
    </row>
    <row r="732" spans="1:9" ht="12.75">
      <c r="A732" s="144" t="s">
        <v>212</v>
      </c>
      <c r="B732" s="147" t="s">
        <v>213</v>
      </c>
      <c r="C732" s="190">
        <v>680</v>
      </c>
      <c r="D732" s="309">
        <f t="shared" si="36"/>
        <v>680</v>
      </c>
      <c r="F732" s="9"/>
      <c r="I732"/>
    </row>
    <row r="733" spans="1:9" ht="12.75">
      <c r="A733" s="144" t="s">
        <v>214</v>
      </c>
      <c r="B733" s="147" t="s">
        <v>285</v>
      </c>
      <c r="C733" s="190">
        <v>0</v>
      </c>
      <c r="D733" s="309">
        <f t="shared" si="36"/>
        <v>0</v>
      </c>
      <c r="F733" s="9"/>
      <c r="I733"/>
    </row>
    <row r="734" spans="1:9" ht="12.75">
      <c r="A734" s="144" t="s">
        <v>216</v>
      </c>
      <c r="B734" s="147" t="s">
        <v>215</v>
      </c>
      <c r="C734" s="190">
        <v>0</v>
      </c>
      <c r="D734" s="309">
        <f t="shared" si="36"/>
        <v>0</v>
      </c>
      <c r="F734" s="9"/>
      <c r="I734"/>
    </row>
    <row r="735" spans="1:9" ht="12.75">
      <c r="A735" s="144" t="s">
        <v>217</v>
      </c>
      <c r="B735" s="147" t="s">
        <v>218</v>
      </c>
      <c r="C735" s="190">
        <v>40500</v>
      </c>
      <c r="D735" s="309">
        <f t="shared" si="36"/>
        <v>40500</v>
      </c>
      <c r="F735" s="9"/>
      <c r="I735"/>
    </row>
    <row r="736" spans="1:9" ht="12.75">
      <c r="A736" s="144" t="s">
        <v>219</v>
      </c>
      <c r="B736" s="147" t="s">
        <v>286</v>
      </c>
      <c r="C736" s="190">
        <v>31210</v>
      </c>
      <c r="D736" s="309">
        <f t="shared" si="36"/>
        <v>31210</v>
      </c>
      <c r="F736" s="9"/>
      <c r="I736"/>
    </row>
    <row r="737" spans="1:9" ht="12.75">
      <c r="A737" s="144" t="s">
        <v>221</v>
      </c>
      <c r="B737" s="147" t="s">
        <v>220</v>
      </c>
      <c r="C737" s="190">
        <v>52200</v>
      </c>
      <c r="D737" s="309">
        <f t="shared" si="36"/>
        <v>52200</v>
      </c>
      <c r="F737" s="9"/>
      <c r="I737"/>
    </row>
    <row r="738" spans="1:9" ht="12.75">
      <c r="A738" s="144" t="s">
        <v>223</v>
      </c>
      <c r="B738" s="147" t="s">
        <v>222</v>
      </c>
      <c r="C738" s="393">
        <v>6380</v>
      </c>
      <c r="D738" s="309">
        <f t="shared" si="36"/>
        <v>6380</v>
      </c>
      <c r="F738" s="9"/>
      <c r="I738"/>
    </row>
    <row r="739" spans="1:9" ht="12.75">
      <c r="A739" s="144" t="s">
        <v>224</v>
      </c>
      <c r="B739" s="147" t="s">
        <v>287</v>
      </c>
      <c r="C739" s="393">
        <v>0</v>
      </c>
      <c r="D739" s="309">
        <f t="shared" si="36"/>
        <v>0</v>
      </c>
      <c r="F739" s="9"/>
      <c r="I739"/>
    </row>
    <row r="740" spans="1:9" ht="12.75">
      <c r="A740" s="144" t="s">
        <v>225</v>
      </c>
      <c r="B740" s="147" t="s">
        <v>289</v>
      </c>
      <c r="C740" s="393">
        <v>14970</v>
      </c>
      <c r="D740" s="309">
        <f t="shared" si="36"/>
        <v>14970</v>
      </c>
      <c r="F740" s="9"/>
      <c r="I740"/>
    </row>
    <row r="741" spans="1:9" ht="12.75">
      <c r="A741" s="144" t="s">
        <v>284</v>
      </c>
      <c r="B741" s="147" t="s">
        <v>290</v>
      </c>
      <c r="C741" s="393">
        <v>9760</v>
      </c>
      <c r="D741" s="309">
        <f t="shared" si="36"/>
        <v>9760</v>
      </c>
      <c r="F741" s="9"/>
      <c r="I741"/>
    </row>
    <row r="742" spans="1:9" ht="12.75">
      <c r="A742" s="144" t="s">
        <v>288</v>
      </c>
      <c r="B742" s="147" t="s">
        <v>291</v>
      </c>
      <c r="C742" s="393">
        <v>9720</v>
      </c>
      <c r="D742" s="309">
        <f t="shared" si="36"/>
        <v>9720</v>
      </c>
      <c r="F742" s="9"/>
      <c r="I742"/>
    </row>
    <row r="743" spans="1:9" ht="12.75">
      <c r="A743" s="144" t="s">
        <v>292</v>
      </c>
      <c r="B743" s="147" t="s">
        <v>294</v>
      </c>
      <c r="C743" s="393">
        <v>960</v>
      </c>
      <c r="D743" s="309">
        <f t="shared" si="36"/>
        <v>960</v>
      </c>
      <c r="F743" s="9"/>
      <c r="I743"/>
    </row>
    <row r="744" spans="1:9" ht="12.75">
      <c r="A744" s="144" t="s">
        <v>293</v>
      </c>
      <c r="B744" s="147" t="s">
        <v>295</v>
      </c>
      <c r="C744" s="190"/>
      <c r="D744" s="309">
        <f t="shared" si="36"/>
        <v>0</v>
      </c>
      <c r="F744" s="9"/>
      <c r="I744"/>
    </row>
    <row r="745" spans="1:9" ht="12.75">
      <c r="A745" s="307"/>
      <c r="B745" s="308" t="s">
        <v>182</v>
      </c>
      <c r="C745" s="309">
        <f>SUM(C731:C744)</f>
        <v>185500</v>
      </c>
      <c r="D745" s="309">
        <f>SUM(D731:D744)</f>
        <v>185500</v>
      </c>
      <c r="F745" s="9"/>
      <c r="I745"/>
    </row>
    <row r="747" ht="12.75">
      <c r="A747" s="84" t="str">
        <f>+A704</f>
        <v>Ordenanza N° 5677/08</v>
      </c>
    </row>
    <row r="748" spans="1:3" ht="12.75">
      <c r="A748" s="28"/>
      <c r="B748" s="498" t="s">
        <v>328</v>
      </c>
      <c r="C748" s="498"/>
    </row>
    <row r="749" spans="1:3" ht="12.75">
      <c r="A749" s="28" t="str">
        <f>+A706</f>
        <v>Juris.:</v>
      </c>
      <c r="B749" s="498" t="s">
        <v>66</v>
      </c>
      <c r="C749" s="498"/>
    </row>
    <row r="750" spans="1:2" ht="12.75">
      <c r="A750" s="28" t="s">
        <v>572</v>
      </c>
      <c r="B750" s="14"/>
    </row>
    <row r="752" spans="1:9" ht="12.75">
      <c r="A752" s="516" t="s">
        <v>167</v>
      </c>
      <c r="B752" s="519" t="s">
        <v>560</v>
      </c>
      <c r="C752" s="310" t="s">
        <v>58</v>
      </c>
      <c r="D752" s="516" t="s">
        <v>748</v>
      </c>
      <c r="I752"/>
    </row>
    <row r="753" spans="1:9" ht="12.75">
      <c r="A753" s="516"/>
      <c r="B753" s="519"/>
      <c r="C753" s="310" t="s">
        <v>793</v>
      </c>
      <c r="D753" s="516" t="s">
        <v>182</v>
      </c>
      <c r="F753" s="287"/>
      <c r="I753"/>
    </row>
    <row r="754" spans="1:9" ht="12.75">
      <c r="A754" s="205" t="s">
        <v>559</v>
      </c>
      <c r="I754"/>
    </row>
    <row r="755" spans="1:9" ht="12.75">
      <c r="A755" s="142">
        <v>1</v>
      </c>
      <c r="B755" s="147" t="s">
        <v>399</v>
      </c>
      <c r="C755" s="190"/>
      <c r="D755" s="309">
        <f aca="true" t="shared" si="37" ref="D755:D774">SUM(C755:C755)</f>
        <v>0</v>
      </c>
      <c r="F755" s="9"/>
      <c r="I755"/>
    </row>
    <row r="756" spans="1:9" ht="12.75">
      <c r="A756" s="142">
        <v>2</v>
      </c>
      <c r="B756" s="147" t="s">
        <v>400</v>
      </c>
      <c r="C756" s="190"/>
      <c r="D756" s="309">
        <f t="shared" si="37"/>
        <v>0</v>
      </c>
      <c r="I756"/>
    </row>
    <row r="757" spans="1:9" ht="12.75">
      <c r="A757" s="142">
        <v>3</v>
      </c>
      <c r="B757" s="147" t="s">
        <v>401</v>
      </c>
      <c r="C757" s="190">
        <v>14500</v>
      </c>
      <c r="D757" s="309">
        <f t="shared" si="37"/>
        <v>14500</v>
      </c>
      <c r="I757"/>
    </row>
    <row r="758" spans="1:9" ht="12.75">
      <c r="A758" s="142">
        <v>4</v>
      </c>
      <c r="B758" s="147" t="s">
        <v>402</v>
      </c>
      <c r="C758" s="190">
        <v>10640</v>
      </c>
      <c r="D758" s="309">
        <f t="shared" si="37"/>
        <v>10640</v>
      </c>
      <c r="I758"/>
    </row>
    <row r="759" spans="1:9" ht="12.75">
      <c r="A759" s="142">
        <v>5</v>
      </c>
      <c r="B759" s="147" t="s">
        <v>403</v>
      </c>
      <c r="C759" s="190">
        <v>8740</v>
      </c>
      <c r="D759" s="309">
        <f t="shared" si="37"/>
        <v>8740</v>
      </c>
      <c r="I759"/>
    </row>
    <row r="760" spans="1:9" ht="12.75">
      <c r="A760" s="142">
        <v>6</v>
      </c>
      <c r="B760" s="147" t="s">
        <v>404</v>
      </c>
      <c r="C760" s="190"/>
      <c r="D760" s="309">
        <f t="shared" si="37"/>
        <v>0</v>
      </c>
      <c r="I760"/>
    </row>
    <row r="761" spans="1:9" ht="12.75">
      <c r="A761" s="142">
        <v>7</v>
      </c>
      <c r="B761" s="147" t="s">
        <v>405</v>
      </c>
      <c r="C761" s="190"/>
      <c r="D761" s="309">
        <f t="shared" si="37"/>
        <v>0</v>
      </c>
      <c r="I761"/>
    </row>
    <row r="762" spans="1:9" ht="12.75">
      <c r="A762" s="142">
        <v>8</v>
      </c>
      <c r="B762" s="147" t="s">
        <v>406</v>
      </c>
      <c r="C762" s="190"/>
      <c r="D762" s="309">
        <f t="shared" si="37"/>
        <v>0</v>
      </c>
      <c r="I762"/>
    </row>
    <row r="763" spans="1:9" ht="12.75">
      <c r="A763" s="142">
        <v>9</v>
      </c>
      <c r="B763" s="147" t="s">
        <v>407</v>
      </c>
      <c r="C763" s="190">
        <v>7240</v>
      </c>
      <c r="D763" s="309">
        <f t="shared" si="37"/>
        <v>7240</v>
      </c>
      <c r="I763"/>
    </row>
    <row r="764" spans="1:9" ht="12.75">
      <c r="A764" s="142">
        <v>10</v>
      </c>
      <c r="B764" s="147" t="s">
        <v>408</v>
      </c>
      <c r="C764" s="190"/>
      <c r="D764" s="309">
        <f t="shared" si="37"/>
        <v>0</v>
      </c>
      <c r="I764"/>
    </row>
    <row r="765" spans="1:9" ht="12.75">
      <c r="A765" s="142">
        <v>11</v>
      </c>
      <c r="B765" s="147" t="s">
        <v>409</v>
      </c>
      <c r="C765" s="190">
        <v>3000</v>
      </c>
      <c r="D765" s="309">
        <f t="shared" si="37"/>
        <v>3000</v>
      </c>
      <c r="I765"/>
    </row>
    <row r="766" spans="1:9" ht="12.75">
      <c r="A766" s="142">
        <v>12</v>
      </c>
      <c r="B766" s="147" t="s">
        <v>410</v>
      </c>
      <c r="C766" s="190"/>
      <c r="D766" s="309">
        <f t="shared" si="37"/>
        <v>0</v>
      </c>
      <c r="I766"/>
    </row>
    <row r="767" spans="1:9" ht="12.75">
      <c r="A767" s="142">
        <v>13</v>
      </c>
      <c r="B767" s="147" t="s">
        <v>411</v>
      </c>
      <c r="C767" s="190"/>
      <c r="D767" s="309">
        <f t="shared" si="37"/>
        <v>0</v>
      </c>
      <c r="I767"/>
    </row>
    <row r="768" spans="1:9" ht="12.75">
      <c r="A768" s="142">
        <v>14</v>
      </c>
      <c r="B768" s="147" t="s">
        <v>412</v>
      </c>
      <c r="C768" s="190">
        <v>2000</v>
      </c>
      <c r="D768" s="309">
        <f t="shared" si="37"/>
        <v>2000</v>
      </c>
      <c r="I768"/>
    </row>
    <row r="769" spans="1:9" ht="12.75">
      <c r="A769" s="142">
        <v>15</v>
      </c>
      <c r="B769" s="147" t="s">
        <v>413</v>
      </c>
      <c r="C769" s="190">
        <f>12000+8000</f>
        <v>20000</v>
      </c>
      <c r="D769" s="309">
        <f t="shared" si="37"/>
        <v>20000</v>
      </c>
      <c r="I769"/>
    </row>
    <row r="770" spans="1:9" ht="12.75">
      <c r="A770" s="142">
        <v>16</v>
      </c>
      <c r="B770" s="147" t="s">
        <v>414</v>
      </c>
      <c r="C770" s="190"/>
      <c r="D770" s="309">
        <f t="shared" si="37"/>
        <v>0</v>
      </c>
      <c r="I770"/>
    </row>
    <row r="771" spans="1:9" ht="12.75">
      <c r="A771" s="142">
        <v>17</v>
      </c>
      <c r="B771" s="147" t="s">
        <v>415</v>
      </c>
      <c r="C771" s="190"/>
      <c r="D771" s="309">
        <f t="shared" si="37"/>
        <v>0</v>
      </c>
      <c r="I771"/>
    </row>
    <row r="772" spans="1:9" ht="12.75">
      <c r="A772" s="142">
        <v>18</v>
      </c>
      <c r="B772" s="147" t="s">
        <v>416</v>
      </c>
      <c r="C772" s="190"/>
      <c r="D772" s="309">
        <f t="shared" si="37"/>
        <v>0</v>
      </c>
      <c r="I772"/>
    </row>
    <row r="773" spans="1:9" ht="12.75">
      <c r="A773" s="142">
        <v>19</v>
      </c>
      <c r="B773" s="147" t="s">
        <v>417</v>
      </c>
      <c r="C773" s="190"/>
      <c r="D773" s="309">
        <f t="shared" si="37"/>
        <v>0</v>
      </c>
      <c r="I773"/>
    </row>
    <row r="774" spans="1:9" ht="12.75">
      <c r="A774" s="142" t="s">
        <v>468</v>
      </c>
      <c r="B774" s="147" t="s">
        <v>121</v>
      </c>
      <c r="C774" s="190"/>
      <c r="D774" s="309">
        <f t="shared" si="37"/>
        <v>0</v>
      </c>
      <c r="I774"/>
    </row>
    <row r="775" spans="1:9" ht="12.75">
      <c r="A775" s="307"/>
      <c r="B775" s="308" t="s">
        <v>182</v>
      </c>
      <c r="C775" s="309">
        <f>SUM(C755:C774)</f>
        <v>66120</v>
      </c>
      <c r="D775" s="309">
        <f>SUM(D755:D774)</f>
        <v>66120</v>
      </c>
      <c r="F775" s="9"/>
      <c r="I775"/>
    </row>
    <row r="776" ht="12.75">
      <c r="I776"/>
    </row>
    <row r="777" spans="1:9" ht="12.75">
      <c r="A777" s="516" t="s">
        <v>167</v>
      </c>
      <c r="B777" s="519" t="s">
        <v>549</v>
      </c>
      <c r="C777" s="310" t="s">
        <v>58</v>
      </c>
      <c r="D777" s="516" t="s">
        <v>748</v>
      </c>
      <c r="I777"/>
    </row>
    <row r="778" spans="1:9" ht="12.75">
      <c r="A778" s="516"/>
      <c r="B778" s="519"/>
      <c r="C778" s="310" t="s">
        <v>793</v>
      </c>
      <c r="D778" s="516" t="s">
        <v>182</v>
      </c>
      <c r="F778" s="287"/>
      <c r="I778"/>
    </row>
    <row r="779" spans="1:9" ht="12.75">
      <c r="A779" s="205" t="s">
        <v>561</v>
      </c>
      <c r="I779"/>
    </row>
    <row r="780" spans="1:9" ht="12.75">
      <c r="A780" s="142">
        <v>1</v>
      </c>
      <c r="B780" s="147" t="s">
        <v>418</v>
      </c>
      <c r="C780" s="190"/>
      <c r="D780" s="309">
        <f aca="true" t="shared" si="38" ref="D780:D801">SUM(C780:C780)</f>
        <v>0</v>
      </c>
      <c r="I780"/>
    </row>
    <row r="781" spans="1:9" ht="12.75">
      <c r="A781" s="142">
        <v>2</v>
      </c>
      <c r="B781" s="147" t="s">
        <v>419</v>
      </c>
      <c r="C781" s="190"/>
      <c r="D781" s="309">
        <f t="shared" si="38"/>
        <v>0</v>
      </c>
      <c r="I781"/>
    </row>
    <row r="782" spans="1:9" ht="12.75">
      <c r="A782" s="142">
        <v>3</v>
      </c>
      <c r="B782" s="147" t="s">
        <v>420</v>
      </c>
      <c r="C782" s="190"/>
      <c r="D782" s="309">
        <f t="shared" si="38"/>
        <v>0</v>
      </c>
      <c r="I782"/>
    </row>
    <row r="783" spans="1:9" ht="12.75">
      <c r="A783" s="142">
        <v>4</v>
      </c>
      <c r="B783" s="147" t="s">
        <v>421</v>
      </c>
      <c r="C783" s="190"/>
      <c r="D783" s="309">
        <f t="shared" si="38"/>
        <v>0</v>
      </c>
      <c r="I783"/>
    </row>
    <row r="784" spans="1:9" ht="12.75">
      <c r="A784" s="142">
        <v>5</v>
      </c>
      <c r="B784" s="147" t="s">
        <v>422</v>
      </c>
      <c r="C784" s="190"/>
      <c r="D784" s="309">
        <f t="shared" si="38"/>
        <v>0</v>
      </c>
      <c r="I784"/>
    </row>
    <row r="785" spans="1:9" ht="12.75">
      <c r="A785" s="142">
        <v>6</v>
      </c>
      <c r="B785" s="147" t="s">
        <v>423</v>
      </c>
      <c r="C785" s="190"/>
      <c r="D785" s="309">
        <f t="shared" si="38"/>
        <v>0</v>
      </c>
      <c r="I785"/>
    </row>
    <row r="786" spans="1:9" ht="12.75">
      <c r="A786" s="142">
        <v>7</v>
      </c>
      <c r="B786" s="147" t="s">
        <v>424</v>
      </c>
      <c r="C786" s="190">
        <f>502300+635250</f>
        <v>1137550</v>
      </c>
      <c r="D786" s="309">
        <f t="shared" si="38"/>
        <v>1137550</v>
      </c>
      <c r="F786" s="9"/>
      <c r="I786"/>
    </row>
    <row r="787" spans="1:9" ht="12.75">
      <c r="A787" s="142">
        <v>8</v>
      </c>
      <c r="B787" s="147" t="s">
        <v>425</v>
      </c>
      <c r="C787" s="190"/>
      <c r="D787" s="309">
        <f t="shared" si="38"/>
        <v>0</v>
      </c>
      <c r="I787"/>
    </row>
    <row r="788" spans="1:9" ht="12.75">
      <c r="A788" s="142">
        <v>9</v>
      </c>
      <c r="B788" s="147" t="s">
        <v>426</v>
      </c>
      <c r="C788" s="190"/>
      <c r="D788" s="309">
        <f t="shared" si="38"/>
        <v>0</v>
      </c>
      <c r="I788"/>
    </row>
    <row r="789" spans="1:9" ht="12.75">
      <c r="A789" s="142">
        <v>10</v>
      </c>
      <c r="B789" s="147" t="s">
        <v>427</v>
      </c>
      <c r="C789" s="190"/>
      <c r="D789" s="309">
        <f t="shared" si="38"/>
        <v>0</v>
      </c>
      <c r="I789"/>
    </row>
    <row r="790" spans="1:9" ht="12.75">
      <c r="A790" s="142">
        <v>11</v>
      </c>
      <c r="B790" s="147" t="s">
        <v>428</v>
      </c>
      <c r="C790" s="190"/>
      <c r="D790" s="309">
        <f t="shared" si="38"/>
        <v>0</v>
      </c>
      <c r="I790"/>
    </row>
    <row r="791" spans="1:9" ht="12.75">
      <c r="A791" s="142">
        <v>12</v>
      </c>
      <c r="B791" s="147" t="s">
        <v>429</v>
      </c>
      <c r="C791" s="190"/>
      <c r="D791" s="309">
        <f t="shared" si="38"/>
        <v>0</v>
      </c>
      <c r="I791"/>
    </row>
    <row r="792" spans="1:9" ht="12.75">
      <c r="A792" s="142">
        <v>13</v>
      </c>
      <c r="B792" s="147" t="s">
        <v>430</v>
      </c>
      <c r="C792" s="190"/>
      <c r="D792" s="309">
        <f t="shared" si="38"/>
        <v>0</v>
      </c>
      <c r="I792"/>
    </row>
    <row r="793" spans="1:9" ht="12.75">
      <c r="A793" s="142">
        <v>14</v>
      </c>
      <c r="B793" s="147" t="s">
        <v>431</v>
      </c>
      <c r="C793" s="190"/>
      <c r="D793" s="309">
        <f t="shared" si="38"/>
        <v>0</v>
      </c>
      <c r="I793"/>
    </row>
    <row r="794" spans="1:9" ht="12.75">
      <c r="A794" s="142">
        <v>15</v>
      </c>
      <c r="B794" s="147" t="s">
        <v>432</v>
      </c>
      <c r="C794" s="190"/>
      <c r="D794" s="309">
        <f t="shared" si="38"/>
        <v>0</v>
      </c>
      <c r="I794"/>
    </row>
    <row r="795" spans="1:9" ht="12.75">
      <c r="A795" s="142">
        <v>16</v>
      </c>
      <c r="B795" s="147" t="s">
        <v>433</v>
      </c>
      <c r="C795" s="190"/>
      <c r="D795" s="309">
        <f t="shared" si="38"/>
        <v>0</v>
      </c>
      <c r="I795"/>
    </row>
    <row r="796" spans="1:9" ht="12.75">
      <c r="A796" s="142">
        <v>17</v>
      </c>
      <c r="B796" s="147" t="s">
        <v>434</v>
      </c>
      <c r="C796" s="190"/>
      <c r="D796" s="309">
        <f t="shared" si="38"/>
        <v>0</v>
      </c>
      <c r="I796"/>
    </row>
    <row r="797" spans="1:9" ht="12.75">
      <c r="A797" s="142">
        <v>18</v>
      </c>
      <c r="B797" s="147" t="s">
        <v>435</v>
      </c>
      <c r="C797" s="190"/>
      <c r="D797" s="309">
        <f t="shared" si="38"/>
        <v>0</v>
      </c>
      <c r="I797"/>
    </row>
    <row r="798" spans="1:9" ht="12.75">
      <c r="A798" s="142">
        <v>19</v>
      </c>
      <c r="B798" s="147" t="s">
        <v>436</v>
      </c>
      <c r="C798" s="190"/>
      <c r="D798" s="309">
        <f t="shared" si="38"/>
        <v>0</v>
      </c>
      <c r="I798"/>
    </row>
    <row r="799" spans="1:9" ht="12.75">
      <c r="A799" s="142">
        <v>20</v>
      </c>
      <c r="B799" s="147" t="s">
        <v>437</v>
      </c>
      <c r="C799" s="190"/>
      <c r="D799" s="309">
        <f t="shared" si="38"/>
        <v>0</v>
      </c>
      <c r="I799"/>
    </row>
    <row r="800" spans="1:9" ht="12.75">
      <c r="A800" s="142">
        <v>21</v>
      </c>
      <c r="B800" s="147" t="s">
        <v>438</v>
      </c>
      <c r="C800" s="190">
        <v>216000</v>
      </c>
      <c r="D800" s="309">
        <f t="shared" si="38"/>
        <v>216000</v>
      </c>
      <c r="F800" s="9"/>
      <c r="I800"/>
    </row>
    <row r="801" spans="1:9" ht="12.75">
      <c r="A801" s="142" t="s">
        <v>801</v>
      </c>
      <c r="B801" s="147" t="s">
        <v>811</v>
      </c>
      <c r="C801" s="190">
        <v>20340</v>
      </c>
      <c r="D801" s="309">
        <f t="shared" si="38"/>
        <v>20340</v>
      </c>
      <c r="F801" s="9"/>
      <c r="I801"/>
    </row>
    <row r="802" spans="1:9" ht="12.75">
      <c r="A802" s="307"/>
      <c r="B802" s="308" t="s">
        <v>182</v>
      </c>
      <c r="C802" s="309">
        <f>SUM(C780:C801)</f>
        <v>1373890</v>
      </c>
      <c r="D802" s="309">
        <f>SUM(D780:D801)</f>
        <v>1373890</v>
      </c>
      <c r="I802"/>
    </row>
    <row r="803" ht="12.75">
      <c r="A803" s="43" t="s">
        <v>940</v>
      </c>
    </row>
    <row r="804" spans="1:9" ht="12.75">
      <c r="A804" s="516" t="s">
        <v>167</v>
      </c>
      <c r="B804" s="519" t="s">
        <v>576</v>
      </c>
      <c r="C804" s="310" t="s">
        <v>58</v>
      </c>
      <c r="D804" s="516" t="s">
        <v>748</v>
      </c>
      <c r="I804"/>
    </row>
    <row r="805" spans="1:9" ht="12.75">
      <c r="A805" s="516"/>
      <c r="B805" s="519"/>
      <c r="C805" s="310" t="s">
        <v>793</v>
      </c>
      <c r="D805" s="516" t="s">
        <v>182</v>
      </c>
      <c r="F805" s="287"/>
      <c r="I805"/>
    </row>
    <row r="806" spans="1:9" ht="12.75">
      <c r="A806" s="205" t="s">
        <v>562</v>
      </c>
      <c r="I806"/>
    </row>
    <row r="807" spans="1:9" ht="12.75">
      <c r="A807" s="142">
        <v>1</v>
      </c>
      <c r="B807" s="147" t="s">
        <v>439</v>
      </c>
      <c r="C807" s="190">
        <v>4000</v>
      </c>
      <c r="D807" s="309">
        <f>+C807</f>
        <v>4000</v>
      </c>
      <c r="I807"/>
    </row>
    <row r="808" spans="1:9" ht="12.75">
      <c r="A808" s="142">
        <v>2</v>
      </c>
      <c r="B808" s="147" t="s">
        <v>440</v>
      </c>
      <c r="C808" s="190"/>
      <c r="D808" s="309">
        <f aca="true" t="shared" si="39" ref="D808:D817">+C808</f>
        <v>0</v>
      </c>
      <c r="I808"/>
    </row>
    <row r="809" spans="1:9" ht="12.75">
      <c r="A809" s="142">
        <v>3</v>
      </c>
      <c r="B809" s="147" t="s">
        <v>441</v>
      </c>
      <c r="C809" s="190"/>
      <c r="D809" s="309">
        <f t="shared" si="39"/>
        <v>0</v>
      </c>
      <c r="I809"/>
    </row>
    <row r="810" spans="1:9" ht="12.75">
      <c r="A810" s="142">
        <v>4</v>
      </c>
      <c r="B810" s="147" t="s">
        <v>442</v>
      </c>
      <c r="C810" s="190"/>
      <c r="D810" s="309">
        <f t="shared" si="39"/>
        <v>0</v>
      </c>
      <c r="F810" s="9"/>
      <c r="I810"/>
    </row>
    <row r="811" spans="1:9" ht="12.75">
      <c r="A811" s="142">
        <v>5</v>
      </c>
      <c r="B811" s="147" t="s">
        <v>443</v>
      </c>
      <c r="C811" s="190"/>
      <c r="D811" s="309">
        <f t="shared" si="39"/>
        <v>0</v>
      </c>
      <c r="I811"/>
    </row>
    <row r="812" spans="1:9" ht="12.75">
      <c r="A812" s="142">
        <v>6</v>
      </c>
      <c r="B812" s="147" t="s">
        <v>444</v>
      </c>
      <c r="C812" s="190"/>
      <c r="D812" s="309">
        <f t="shared" si="39"/>
        <v>0</v>
      </c>
      <c r="I812"/>
    </row>
    <row r="813" spans="1:9" ht="12.75">
      <c r="A813" s="142">
        <v>7</v>
      </c>
      <c r="B813" s="147" t="s">
        <v>452</v>
      </c>
      <c r="C813" s="190"/>
      <c r="D813" s="309">
        <f t="shared" si="39"/>
        <v>0</v>
      </c>
      <c r="I813"/>
    </row>
    <row r="814" spans="1:9" ht="12.75">
      <c r="A814" s="142">
        <v>8</v>
      </c>
      <c r="B814" s="147" t="s">
        <v>453</v>
      </c>
      <c r="C814" s="190">
        <v>2000</v>
      </c>
      <c r="D814" s="309">
        <f t="shared" si="39"/>
        <v>2000</v>
      </c>
      <c r="I814"/>
    </row>
    <row r="815" spans="1:9" ht="12.75">
      <c r="A815" s="142">
        <v>9</v>
      </c>
      <c r="B815" s="147" t="s">
        <v>456</v>
      </c>
      <c r="C815" s="190"/>
      <c r="D815" s="309">
        <f t="shared" si="39"/>
        <v>0</v>
      </c>
      <c r="I815"/>
    </row>
    <row r="816" spans="1:9" ht="12.75">
      <c r="A816" s="142">
        <v>10</v>
      </c>
      <c r="B816" s="147" t="s">
        <v>454</v>
      </c>
      <c r="C816" s="190"/>
      <c r="D816" s="309">
        <f t="shared" si="39"/>
        <v>0</v>
      </c>
      <c r="I816"/>
    </row>
    <row r="817" spans="1:9" ht="12.75">
      <c r="A817" s="142" t="s">
        <v>470</v>
      </c>
      <c r="B817" s="147" t="s">
        <v>47</v>
      </c>
      <c r="C817" s="190"/>
      <c r="D817" s="309">
        <f t="shared" si="39"/>
        <v>0</v>
      </c>
      <c r="I817"/>
    </row>
    <row r="818" spans="1:9" ht="12.75">
      <c r="A818" s="307"/>
      <c r="B818" s="308" t="s">
        <v>182</v>
      </c>
      <c r="C818" s="309">
        <f>SUM(C807:C817)</f>
        <v>6000</v>
      </c>
      <c r="D818" s="309">
        <f>SUM(D807:D817)</f>
        <v>6000</v>
      </c>
      <c r="F818" s="9"/>
      <c r="I818"/>
    </row>
  </sheetData>
  <sheetProtection/>
  <mergeCells count="106">
    <mergeCell ref="B777:B778"/>
    <mergeCell ref="D804:D805"/>
    <mergeCell ref="A752:A753"/>
    <mergeCell ref="B752:B753"/>
    <mergeCell ref="B749:C749"/>
    <mergeCell ref="D752:D753"/>
    <mergeCell ref="D777:D778"/>
    <mergeCell ref="D709:D710"/>
    <mergeCell ref="A728:A729"/>
    <mergeCell ref="B728:B729"/>
    <mergeCell ref="D728:D729"/>
    <mergeCell ref="B748:C748"/>
    <mergeCell ref="A804:A805"/>
    <mergeCell ref="B804:B805"/>
    <mergeCell ref="A709:A710"/>
    <mergeCell ref="B709:B710"/>
    <mergeCell ref="A777:A778"/>
    <mergeCell ref="B706:C706"/>
    <mergeCell ref="F637:F638"/>
    <mergeCell ref="B634:C634"/>
    <mergeCell ref="A688:A689"/>
    <mergeCell ref="B688:B689"/>
    <mergeCell ref="F688:F689"/>
    <mergeCell ref="A661:A662"/>
    <mergeCell ref="B661:B662"/>
    <mergeCell ref="F661:F662"/>
    <mergeCell ref="B705:C705"/>
    <mergeCell ref="A637:A638"/>
    <mergeCell ref="B637:B638"/>
    <mergeCell ref="H354:H355"/>
    <mergeCell ref="H373:H374"/>
    <mergeCell ref="H397:H398"/>
    <mergeCell ref="H421:H422"/>
    <mergeCell ref="B613:B614"/>
    <mergeCell ref="A453:A454"/>
    <mergeCell ref="A573:A574"/>
    <mergeCell ref="B573:B574"/>
    <mergeCell ref="B514:C514"/>
    <mergeCell ref="A474:A475"/>
    <mergeCell ref="B474:B475"/>
    <mergeCell ref="D474:D475"/>
    <mergeCell ref="A470:D470"/>
    <mergeCell ref="F594:F595"/>
    <mergeCell ref="D573:D574"/>
    <mergeCell ref="A594:A595"/>
    <mergeCell ref="B594:B595"/>
    <mergeCell ref="D493:D494"/>
    <mergeCell ref="B421:B422"/>
    <mergeCell ref="B397:B398"/>
    <mergeCell ref="F613:F614"/>
    <mergeCell ref="H453:H454"/>
    <mergeCell ref="B591:C591"/>
    <mergeCell ref="A590:F590"/>
    <mergeCell ref="B570:C570"/>
    <mergeCell ref="A541:A542"/>
    <mergeCell ref="D517:D518"/>
    <mergeCell ref="G191:G192"/>
    <mergeCell ref="G218:G219"/>
    <mergeCell ref="B351:C351"/>
    <mergeCell ref="A517:A518"/>
    <mergeCell ref="B471:C471"/>
    <mergeCell ref="A493:A494"/>
    <mergeCell ref="B453:B454"/>
    <mergeCell ref="B493:B494"/>
    <mergeCell ref="B517:B518"/>
    <mergeCell ref="A421:A422"/>
    <mergeCell ref="E49:E50"/>
    <mergeCell ref="A4:E4"/>
    <mergeCell ref="A633:F633"/>
    <mergeCell ref="A613:A614"/>
    <mergeCell ref="E73:E74"/>
    <mergeCell ref="E105:E106"/>
    <mergeCell ref="A101:E101"/>
    <mergeCell ref="B102:D102"/>
    <mergeCell ref="A393:G393"/>
    <mergeCell ref="B122:C122"/>
    <mergeCell ref="G144:G145"/>
    <mergeCell ref="B279:C279"/>
    <mergeCell ref="D333:D334"/>
    <mergeCell ref="A2:E2"/>
    <mergeCell ref="A45:E45"/>
    <mergeCell ref="A121:G121"/>
    <mergeCell ref="B46:D46"/>
    <mergeCell ref="B3:D3"/>
    <mergeCell ref="E6:E7"/>
    <mergeCell ref="E25:E26"/>
    <mergeCell ref="G167:G168"/>
    <mergeCell ref="A449:G449"/>
    <mergeCell ref="B450:G450"/>
    <mergeCell ref="A47:E47"/>
    <mergeCell ref="A103:E103"/>
    <mergeCell ref="B394:G394"/>
    <mergeCell ref="A163:G163"/>
    <mergeCell ref="B164:C164"/>
    <mergeCell ref="B236:C236"/>
    <mergeCell ref="G125:G126"/>
    <mergeCell ref="A569:D569"/>
    <mergeCell ref="A397:A398"/>
    <mergeCell ref="A350:G350"/>
    <mergeCell ref="D239:D240"/>
    <mergeCell ref="D258:D259"/>
    <mergeCell ref="D282:D283"/>
    <mergeCell ref="D306:D307"/>
    <mergeCell ref="B541:B542"/>
    <mergeCell ref="D541:D542"/>
    <mergeCell ref="A513:D513"/>
  </mergeCells>
  <printOptions horizontalCentered="1"/>
  <pageMargins left="0.7874015748031497" right="0.1968503937007874" top="0.43" bottom="0.3937007874015748" header="0.1968503937007874" footer="0.1968503937007874"/>
  <pageSetup horizontalDpi="600" verticalDpi="600" orientation="portrait" paperSize="9" scale="70" r:id="rId1"/>
  <rowBreaks count="20" manualBreakCount="20">
    <brk id="42" max="7" man="1"/>
    <brk id="98" max="7" man="1"/>
    <brk id="119" max="7" man="1"/>
    <brk id="161" max="7" man="1"/>
    <brk id="216" max="7" man="1"/>
    <brk id="232" max="7" man="1"/>
    <brk id="275" max="7" man="1"/>
    <brk id="331" max="7" man="1"/>
    <brk id="347" max="255" man="1"/>
    <brk id="390" max="255" man="1"/>
    <brk id="446" max="7" man="1"/>
    <brk id="467" max="255" man="1"/>
    <brk id="510" max="255" man="1"/>
    <brk id="566" max="7" man="1"/>
    <brk id="587" max="255" man="1"/>
    <brk id="630" max="255" man="1"/>
    <brk id="686" max="7" man="1"/>
    <brk id="702" max="255" man="1"/>
    <brk id="745" max="255" man="1"/>
    <brk id="802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zoomScalePageLayoutView="0" workbookViewId="0" topLeftCell="A1">
      <selection activeCell="G4" sqref="G4:G5"/>
    </sheetView>
  </sheetViews>
  <sheetFormatPr defaultColWidth="11.421875" defaultRowHeight="12.75"/>
  <cols>
    <col min="1" max="1" width="37.8515625" style="0" customWidth="1"/>
    <col min="2" max="2" width="13.00390625" style="0" customWidth="1"/>
    <col min="3" max="3" width="20.421875" style="0" bestFit="1" customWidth="1"/>
    <col min="4" max="4" width="18.28125" style="0" customWidth="1"/>
  </cols>
  <sheetData>
    <row r="1" spans="1:4" ht="12.75">
      <c r="A1" s="50" t="str">
        <f>+'SER.ESPEC.'!A1</f>
        <v>Ordenanza N° 5677/08</v>
      </c>
      <c r="B1" s="43"/>
      <c r="C1" s="43"/>
      <c r="D1" s="43"/>
    </row>
    <row r="2" spans="1:4" ht="15">
      <c r="A2" s="497" t="s">
        <v>326</v>
      </c>
      <c r="B2" s="497"/>
      <c r="C2" s="497"/>
      <c r="D2" s="497"/>
    </row>
    <row r="3" spans="1:4" ht="12.75">
      <c r="A3" s="43"/>
      <c r="B3" s="43"/>
      <c r="C3" s="43"/>
      <c r="D3" s="43"/>
    </row>
    <row r="4" spans="1:4" ht="12.75">
      <c r="A4" s="500" t="s">
        <v>180</v>
      </c>
      <c r="B4" s="500"/>
      <c r="C4" s="500"/>
      <c r="D4" s="500"/>
    </row>
    <row r="5" spans="1:4" ht="12.75">
      <c r="A5" s="500" t="s">
        <v>318</v>
      </c>
      <c r="B5" s="500"/>
      <c r="C5" s="500"/>
      <c r="D5" s="500"/>
    </row>
    <row r="6" spans="1:4" ht="13.5" thickBot="1">
      <c r="A6" s="43"/>
      <c r="B6" s="43"/>
      <c r="C6" s="43"/>
      <c r="D6" s="43"/>
    </row>
    <row r="7" spans="1:4" ht="13.5" thickBot="1">
      <c r="A7" s="130" t="s">
        <v>124</v>
      </c>
      <c r="B7" s="312" t="s">
        <v>182</v>
      </c>
      <c r="C7" s="131" t="s">
        <v>546</v>
      </c>
      <c r="D7" s="131" t="s">
        <v>319</v>
      </c>
    </row>
    <row r="8" spans="1:4" s="14" customFormat="1" ht="13.5" thickBot="1">
      <c r="A8" s="30"/>
      <c r="B8" s="31"/>
      <c r="C8" s="31">
        <v>761</v>
      </c>
      <c r="D8" s="31">
        <v>781</v>
      </c>
    </row>
    <row r="9" spans="1:4" ht="13.5" thickBot="1">
      <c r="A9" s="216" t="s">
        <v>127</v>
      </c>
      <c r="B9" s="319">
        <f>+SUM(B11:B14)</f>
        <v>2161040</v>
      </c>
      <c r="C9" s="137">
        <f>+SUM(C11:C14)</f>
        <v>1813590</v>
      </c>
      <c r="D9" s="137">
        <f>+SUM(D11:D14)</f>
        <v>347450</v>
      </c>
    </row>
    <row r="10" spans="1:4" ht="12.75">
      <c r="A10" s="75"/>
      <c r="B10" s="327"/>
      <c r="C10" s="204"/>
      <c r="D10" s="204"/>
    </row>
    <row r="11" spans="1:4" ht="12.75">
      <c r="A11" s="75" t="s">
        <v>188</v>
      </c>
      <c r="B11" s="328">
        <f>+SUM(C11:D11)</f>
        <v>1299410</v>
      </c>
      <c r="C11" s="195">
        <f>+'SER.ESPEC.'!G8</f>
        <v>1238890</v>
      </c>
      <c r="D11" s="195">
        <f>+'SER.ESPEC.'!G36</f>
        <v>60520</v>
      </c>
    </row>
    <row r="12" spans="1:4" ht="12.75">
      <c r="A12" s="75" t="s">
        <v>189</v>
      </c>
      <c r="B12" s="328">
        <f>+SUM(C12:D12)</f>
        <v>337460</v>
      </c>
      <c r="C12" s="195">
        <f>+'SER.ESPEC.'!G11</f>
        <v>278280</v>
      </c>
      <c r="D12" s="195">
        <f>+'SER.ESPEC.'!G39</f>
        <v>59180</v>
      </c>
    </row>
    <row r="13" spans="1:4" ht="12.75">
      <c r="A13" s="75" t="s">
        <v>190</v>
      </c>
      <c r="B13" s="328">
        <f>+SUM(C13:D13)</f>
        <v>524170</v>
      </c>
      <c r="C13" s="195">
        <f>+'SER.ESPEC.'!G12</f>
        <v>296420</v>
      </c>
      <c r="D13" s="195">
        <f>+'SER.ESPEC.'!G40</f>
        <v>227750</v>
      </c>
    </row>
    <row r="14" spans="1:4" ht="12.75">
      <c r="A14" s="75" t="s">
        <v>192</v>
      </c>
      <c r="B14" s="328">
        <f>+SUM(C14:D14)</f>
        <v>0</v>
      </c>
      <c r="C14" s="195"/>
      <c r="D14" s="195"/>
    </row>
    <row r="15" spans="1:4" ht="13.5" thickBot="1">
      <c r="A15" s="75"/>
      <c r="B15" s="329"/>
      <c r="C15" s="203"/>
      <c r="D15" s="203"/>
    </row>
    <row r="16" spans="1:4" ht="13.5" thickBot="1">
      <c r="A16" s="216" t="s">
        <v>136</v>
      </c>
      <c r="B16" s="319">
        <f>+SUM(B18:B18)</f>
        <v>244520</v>
      </c>
      <c r="C16" s="137">
        <f>+SUM(C18:C18)</f>
        <v>244520</v>
      </c>
      <c r="D16" s="137">
        <f>+SUM(D18:D18)</f>
        <v>0</v>
      </c>
    </row>
    <row r="17" spans="1:4" ht="12.75">
      <c r="A17" s="75"/>
      <c r="B17" s="327"/>
      <c r="C17" s="204"/>
      <c r="D17" s="204"/>
    </row>
    <row r="18" spans="1:4" ht="12.75">
      <c r="A18" s="75" t="s">
        <v>193</v>
      </c>
      <c r="B18" s="328">
        <f>+SUM(C18:D18)</f>
        <v>244520</v>
      </c>
      <c r="C18" s="195">
        <f>+'SER.ESPEC.'!G19</f>
        <v>244520</v>
      </c>
      <c r="D18" s="195">
        <f>+'SER.ESPEC.'!G47</f>
        <v>0</v>
      </c>
    </row>
    <row r="19" spans="1:4" ht="13.5" thickBot="1">
      <c r="A19" s="75"/>
      <c r="B19" s="329"/>
      <c r="C19" s="203"/>
      <c r="D19" s="203"/>
    </row>
    <row r="20" spans="1:4" ht="13.5" thickBot="1">
      <c r="A20" s="216" t="s">
        <v>141</v>
      </c>
      <c r="B20" s="319">
        <f>+SUM(B22:B22)</f>
        <v>0</v>
      </c>
      <c r="C20" s="137">
        <f>+SUM(C22:C22)</f>
        <v>0</v>
      </c>
      <c r="D20" s="137">
        <f>+SUM(D22:D22)</f>
        <v>0</v>
      </c>
    </row>
    <row r="21" spans="1:4" ht="12.75">
      <c r="A21" s="75"/>
      <c r="B21" s="327"/>
      <c r="C21" s="204"/>
      <c r="D21" s="204"/>
    </row>
    <row r="22" spans="1:4" ht="12.75">
      <c r="A22" s="75" t="s">
        <v>196</v>
      </c>
      <c r="B22" s="330">
        <f>+SUM(C22:D22)</f>
        <v>0</v>
      </c>
      <c r="C22" s="224"/>
      <c r="D22" s="224"/>
    </row>
    <row r="23" spans="1:4" ht="13.5" thickBot="1">
      <c r="A23" s="75"/>
      <c r="B23" s="331"/>
      <c r="C23" s="125"/>
      <c r="D23" s="125"/>
    </row>
    <row r="24" spans="1:4" ht="13.5" thickBot="1">
      <c r="A24" s="202" t="s">
        <v>149</v>
      </c>
      <c r="B24" s="319">
        <f>+B9+B16+B20</f>
        <v>2405560</v>
      </c>
      <c r="C24" s="319">
        <f>+C9+C16+C20</f>
        <v>2058110</v>
      </c>
      <c r="D24" s="319">
        <f>+D9+D16+D20</f>
        <v>347450</v>
      </c>
    </row>
    <row r="27" spans="2:4" ht="12.75">
      <c r="B27" s="3"/>
      <c r="C27" s="3"/>
      <c r="D27" s="3"/>
    </row>
    <row r="28" spans="1:4" ht="12.75">
      <c r="A28" s="8"/>
      <c r="B28" s="4"/>
      <c r="C28" s="4"/>
      <c r="D28" s="4"/>
    </row>
    <row r="29" spans="2:4" ht="12.75">
      <c r="B29" s="5"/>
      <c r="C29" s="5"/>
      <c r="D29" s="5"/>
    </row>
  </sheetData>
  <sheetProtection/>
  <mergeCells count="3">
    <mergeCell ref="A2:D2"/>
    <mergeCell ref="A4:D4"/>
    <mergeCell ref="A5:D5"/>
  </mergeCells>
  <printOptions horizontalCentered="1"/>
  <pageMargins left="0.1968503937007874" right="0.1968503937007874" top="0.5905511811023623" bottom="0.3937007874015748" header="0.1968503937007874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zoomScale="75" zoomScaleNormal="75" zoomScaleSheetLayoutView="75" zoomScalePageLayoutView="0" workbookViewId="0" topLeftCell="A1">
      <selection activeCell="G4" sqref="G4:G5"/>
    </sheetView>
  </sheetViews>
  <sheetFormatPr defaultColWidth="11.421875" defaultRowHeight="12.75"/>
  <cols>
    <col min="1" max="1" width="7.28125" style="43" customWidth="1"/>
    <col min="2" max="2" width="5.8515625" style="43" bestFit="1" customWidth="1"/>
    <col min="3" max="3" width="7.57421875" style="43" bestFit="1" customWidth="1"/>
    <col min="4" max="4" width="8.28125" style="43" bestFit="1" customWidth="1"/>
    <col min="5" max="5" width="7.00390625" style="43" bestFit="1" customWidth="1"/>
    <col min="6" max="6" width="37.8515625" style="43" bestFit="1" customWidth="1"/>
    <col min="7" max="7" width="10.8515625" style="43" bestFit="1" customWidth="1"/>
  </cols>
  <sheetData>
    <row r="1" ht="12.75">
      <c r="A1" s="63" t="str">
        <f>+'Gob juris'!A1</f>
        <v>Ordenanza N° 5677/08</v>
      </c>
    </row>
    <row r="2" spans="1:7" ht="15">
      <c r="A2" s="497" t="s">
        <v>326</v>
      </c>
      <c r="B2" s="497"/>
      <c r="C2" s="497"/>
      <c r="D2" s="497"/>
      <c r="E2" s="497"/>
      <c r="F2" s="497"/>
      <c r="G2" s="497"/>
    </row>
    <row r="3" spans="1:7" ht="13.5" thickBot="1">
      <c r="A3" s="28" t="s">
        <v>258</v>
      </c>
      <c r="G3" s="14" t="s">
        <v>447</v>
      </c>
    </row>
    <row r="4" spans="1:7" ht="13.5" thickBot="1">
      <c r="A4" s="507" t="s">
        <v>167</v>
      </c>
      <c r="B4" s="508"/>
      <c r="C4" s="508"/>
      <c r="D4" s="508"/>
      <c r="E4" s="508"/>
      <c r="F4" s="320" t="s">
        <v>201</v>
      </c>
      <c r="G4" s="509" t="s">
        <v>202</v>
      </c>
    </row>
    <row r="5" spans="1:7" ht="13.5" thickBot="1">
      <c r="A5" s="312" t="s">
        <v>203</v>
      </c>
      <c r="B5" s="312" t="s">
        <v>204</v>
      </c>
      <c r="C5" s="312" t="s">
        <v>205</v>
      </c>
      <c r="D5" s="312" t="s">
        <v>171</v>
      </c>
      <c r="E5" s="315" t="s">
        <v>206</v>
      </c>
      <c r="F5" s="321" t="s">
        <v>207</v>
      </c>
      <c r="G5" s="510"/>
    </row>
    <row r="6" spans="1:7" ht="12.75">
      <c r="A6" s="138">
        <v>4</v>
      </c>
      <c r="B6" s="139"/>
      <c r="C6" s="139"/>
      <c r="D6" s="139"/>
      <c r="E6" s="156"/>
      <c r="F6" s="157" t="s">
        <v>127</v>
      </c>
      <c r="G6" s="159">
        <f>+G7+G13+G15</f>
        <v>1813590</v>
      </c>
    </row>
    <row r="7" spans="1:7" ht="12.75">
      <c r="A7" s="143">
        <v>4</v>
      </c>
      <c r="B7" s="142">
        <v>1</v>
      </c>
      <c r="C7" s="142"/>
      <c r="D7" s="142"/>
      <c r="E7" s="144"/>
      <c r="F7" s="145" t="s">
        <v>208</v>
      </c>
      <c r="G7" s="146">
        <f>+G8+G11+G12</f>
        <v>1813590</v>
      </c>
    </row>
    <row r="8" spans="1:7" ht="12.75">
      <c r="A8" s="143">
        <v>4</v>
      </c>
      <c r="B8" s="142">
        <v>1</v>
      </c>
      <c r="C8" s="142">
        <v>1</v>
      </c>
      <c r="D8" s="142"/>
      <c r="E8" s="144"/>
      <c r="F8" s="145" t="s">
        <v>188</v>
      </c>
      <c r="G8" s="146">
        <f>+G9+G10</f>
        <v>1238890</v>
      </c>
    </row>
    <row r="9" spans="1:7" ht="12.75">
      <c r="A9" s="143">
        <v>4</v>
      </c>
      <c r="B9" s="142">
        <v>1</v>
      </c>
      <c r="C9" s="142">
        <v>1</v>
      </c>
      <c r="D9" s="142">
        <v>1</v>
      </c>
      <c r="E9" s="144"/>
      <c r="F9" s="145" t="s">
        <v>209</v>
      </c>
      <c r="G9" s="146">
        <f>+ANEXO3!G6</f>
        <v>1238890</v>
      </c>
    </row>
    <row r="10" spans="1:7" ht="12.75">
      <c r="A10" s="143">
        <v>4</v>
      </c>
      <c r="B10" s="142">
        <v>1</v>
      </c>
      <c r="C10" s="142">
        <v>1</v>
      </c>
      <c r="D10" s="142">
        <v>2</v>
      </c>
      <c r="E10" s="144"/>
      <c r="F10" s="145" t="s">
        <v>226</v>
      </c>
      <c r="G10" s="146">
        <f>+ANEXO3!G21</f>
        <v>0</v>
      </c>
    </row>
    <row r="11" spans="1:7" ht="12.75">
      <c r="A11" s="143">
        <v>4</v>
      </c>
      <c r="B11" s="142">
        <v>1</v>
      </c>
      <c r="C11" s="142">
        <v>2</v>
      </c>
      <c r="D11" s="142"/>
      <c r="E11" s="144"/>
      <c r="F11" s="145" t="s">
        <v>189</v>
      </c>
      <c r="G11" s="146">
        <f>+ANEXO3!G36</f>
        <v>278280</v>
      </c>
    </row>
    <row r="12" spans="1:7" ht="12.75">
      <c r="A12" s="143">
        <v>4</v>
      </c>
      <c r="B12" s="142">
        <v>1</v>
      </c>
      <c r="C12" s="142">
        <v>3</v>
      </c>
      <c r="D12" s="142"/>
      <c r="E12" s="144"/>
      <c r="F12" s="145" t="s">
        <v>190</v>
      </c>
      <c r="G12" s="146">
        <f>+ANEXO3!G56</f>
        <v>296420</v>
      </c>
    </row>
    <row r="13" spans="1:7" ht="12.75">
      <c r="A13" s="143">
        <v>4</v>
      </c>
      <c r="B13" s="142">
        <v>2</v>
      </c>
      <c r="C13" s="142"/>
      <c r="D13" s="142"/>
      <c r="E13" s="144"/>
      <c r="F13" s="145" t="s">
        <v>227</v>
      </c>
      <c r="G13" s="146">
        <f>+G14</f>
        <v>0</v>
      </c>
    </row>
    <row r="14" spans="1:7" ht="12.75">
      <c r="A14" s="143">
        <v>4</v>
      </c>
      <c r="B14" s="142">
        <v>2</v>
      </c>
      <c r="C14" s="142">
        <v>1</v>
      </c>
      <c r="D14" s="142"/>
      <c r="E14" s="144"/>
      <c r="F14" s="145" t="s">
        <v>228</v>
      </c>
      <c r="G14" s="148"/>
    </row>
    <row r="15" spans="1:7" ht="12.75">
      <c r="A15" s="143">
        <v>4</v>
      </c>
      <c r="B15" s="142">
        <v>3</v>
      </c>
      <c r="C15" s="142"/>
      <c r="D15" s="142"/>
      <c r="E15" s="144"/>
      <c r="F15" s="145" t="s">
        <v>229</v>
      </c>
      <c r="G15" s="146">
        <f>+G16</f>
        <v>0</v>
      </c>
    </row>
    <row r="16" spans="1:7" ht="12.75">
      <c r="A16" s="143">
        <v>4</v>
      </c>
      <c r="B16" s="142">
        <v>3</v>
      </c>
      <c r="C16" s="142">
        <v>1</v>
      </c>
      <c r="D16" s="142"/>
      <c r="E16" s="144"/>
      <c r="F16" s="145" t="s">
        <v>192</v>
      </c>
      <c r="G16" s="148"/>
    </row>
    <row r="17" spans="1:7" ht="12.75">
      <c r="A17" s="140">
        <v>5</v>
      </c>
      <c r="B17" s="142"/>
      <c r="C17" s="142"/>
      <c r="D17" s="142"/>
      <c r="E17" s="144"/>
      <c r="F17" s="145" t="s">
        <v>136</v>
      </c>
      <c r="G17" s="146">
        <f>+G18+G21+G22</f>
        <v>244520</v>
      </c>
    </row>
    <row r="18" spans="1:7" ht="12.75">
      <c r="A18" s="143">
        <v>5</v>
      </c>
      <c r="B18" s="142">
        <v>1</v>
      </c>
      <c r="C18" s="142"/>
      <c r="D18" s="142"/>
      <c r="E18" s="144"/>
      <c r="F18" s="145" t="s">
        <v>230</v>
      </c>
      <c r="G18" s="146">
        <f>+G19+G20</f>
        <v>244520</v>
      </c>
    </row>
    <row r="19" spans="1:7" ht="12.75">
      <c r="A19" s="143">
        <v>5</v>
      </c>
      <c r="B19" s="142">
        <v>1</v>
      </c>
      <c r="C19" s="142">
        <v>1</v>
      </c>
      <c r="D19" s="142"/>
      <c r="E19" s="144"/>
      <c r="F19" s="145" t="s">
        <v>193</v>
      </c>
      <c r="G19" s="148">
        <f>+ANEXO3!G79</f>
        <v>244520</v>
      </c>
    </row>
    <row r="20" spans="1:7" ht="12.75">
      <c r="A20" s="143">
        <v>5</v>
      </c>
      <c r="B20" s="142">
        <v>1</v>
      </c>
      <c r="C20" s="142">
        <v>2</v>
      </c>
      <c r="D20" s="142"/>
      <c r="E20" s="142"/>
      <c r="F20" s="145" t="s">
        <v>194</v>
      </c>
      <c r="G20" s="148"/>
    </row>
    <row r="21" spans="1:7" ht="12.75">
      <c r="A21" s="143">
        <v>5</v>
      </c>
      <c r="B21" s="142">
        <v>2</v>
      </c>
      <c r="C21" s="142"/>
      <c r="D21" s="142"/>
      <c r="E21" s="142"/>
      <c r="F21" s="145" t="s">
        <v>231</v>
      </c>
      <c r="G21" s="146">
        <v>0</v>
      </c>
    </row>
    <row r="22" spans="1:7" ht="12.75">
      <c r="A22" s="143">
        <v>5</v>
      </c>
      <c r="B22" s="142">
        <v>3</v>
      </c>
      <c r="C22" s="142"/>
      <c r="D22" s="142"/>
      <c r="E22" s="142"/>
      <c r="F22" s="145" t="s">
        <v>232</v>
      </c>
      <c r="G22" s="146">
        <f>+G23</f>
        <v>0</v>
      </c>
    </row>
    <row r="23" spans="1:7" ht="12.75">
      <c r="A23" s="143">
        <v>5</v>
      </c>
      <c r="B23" s="142">
        <v>3</v>
      </c>
      <c r="C23" s="142">
        <v>1</v>
      </c>
      <c r="D23" s="142"/>
      <c r="E23" s="142"/>
      <c r="F23" s="145" t="s">
        <v>195</v>
      </c>
      <c r="G23" s="148"/>
    </row>
    <row r="24" spans="1:7" ht="12.75">
      <c r="A24" s="140">
        <v>6</v>
      </c>
      <c r="B24" s="142"/>
      <c r="C24" s="142"/>
      <c r="D24" s="142"/>
      <c r="E24" s="142"/>
      <c r="F24" s="145" t="s">
        <v>141</v>
      </c>
      <c r="G24" s="146">
        <f>+G25</f>
        <v>0</v>
      </c>
    </row>
    <row r="25" spans="1:7" ht="12.75">
      <c r="A25" s="143">
        <v>6</v>
      </c>
      <c r="B25" s="142">
        <v>1</v>
      </c>
      <c r="C25" s="142"/>
      <c r="D25" s="142"/>
      <c r="E25" s="142"/>
      <c r="F25" s="145" t="s">
        <v>233</v>
      </c>
      <c r="G25" s="146">
        <f>+G26</f>
        <v>0</v>
      </c>
    </row>
    <row r="26" spans="1:7" ht="13.5" thickBot="1">
      <c r="A26" s="151">
        <v>6</v>
      </c>
      <c r="B26" s="152">
        <v>1</v>
      </c>
      <c r="C26" s="152">
        <v>1</v>
      </c>
      <c r="D26" s="152"/>
      <c r="E26" s="152"/>
      <c r="F26" s="201" t="s">
        <v>196</v>
      </c>
      <c r="G26" s="155"/>
    </row>
    <row r="27" spans="6:7" ht="13.5" thickBot="1">
      <c r="F27" s="322" t="s">
        <v>234</v>
      </c>
      <c r="G27" s="323">
        <f>+G6+G17+G24</f>
        <v>2058110</v>
      </c>
    </row>
    <row r="29" spans="1:7" ht="12.75">
      <c r="A29" s="63" t="str">
        <f>+A1</f>
        <v>Ordenanza N° 5677/08</v>
      </c>
      <c r="G29" s="64"/>
    </row>
    <row r="30" spans="1:7" ht="15">
      <c r="A30" s="511" t="str">
        <f>+A2</f>
        <v>PRESUPUESTO AÑO 2009</v>
      </c>
      <c r="B30" s="512"/>
      <c r="C30" s="512"/>
      <c r="D30" s="512"/>
      <c r="E30" s="512"/>
      <c r="F30" s="512"/>
      <c r="G30" s="512"/>
    </row>
    <row r="31" spans="1:7" ht="13.5" thickBot="1">
      <c r="A31" s="28" t="s">
        <v>446</v>
      </c>
      <c r="G31" s="14" t="s">
        <v>448</v>
      </c>
    </row>
    <row r="32" spans="1:7" ht="13.5" thickBot="1">
      <c r="A32" s="507" t="s">
        <v>167</v>
      </c>
      <c r="B32" s="508"/>
      <c r="C32" s="508"/>
      <c r="D32" s="508"/>
      <c r="E32" s="508"/>
      <c r="F32" s="320" t="s">
        <v>201</v>
      </c>
      <c r="G32" s="509" t="s">
        <v>202</v>
      </c>
    </row>
    <row r="33" spans="1:7" ht="13.5" thickBot="1">
      <c r="A33" s="312" t="s">
        <v>203</v>
      </c>
      <c r="B33" s="312" t="s">
        <v>204</v>
      </c>
      <c r="C33" s="312" t="s">
        <v>205</v>
      </c>
      <c r="D33" s="312" t="s">
        <v>171</v>
      </c>
      <c r="E33" s="315" t="s">
        <v>206</v>
      </c>
      <c r="F33" s="321" t="s">
        <v>207</v>
      </c>
      <c r="G33" s="510"/>
    </row>
    <row r="34" spans="1:7" ht="12.75">
      <c r="A34" s="138">
        <v>4</v>
      </c>
      <c r="B34" s="139"/>
      <c r="C34" s="139"/>
      <c r="D34" s="139"/>
      <c r="E34" s="156"/>
      <c r="F34" s="157" t="s">
        <v>127</v>
      </c>
      <c r="G34" s="159">
        <f>+G35+G41+G43</f>
        <v>347450</v>
      </c>
    </row>
    <row r="35" spans="1:7" ht="12.75">
      <c r="A35" s="143">
        <v>4</v>
      </c>
      <c r="B35" s="142">
        <v>1</v>
      </c>
      <c r="C35" s="142"/>
      <c r="D35" s="142"/>
      <c r="E35" s="144"/>
      <c r="F35" s="145" t="s">
        <v>208</v>
      </c>
      <c r="G35" s="146">
        <f>+G36+G39+G40</f>
        <v>347450</v>
      </c>
    </row>
    <row r="36" spans="1:7" ht="12.75">
      <c r="A36" s="143">
        <v>4</v>
      </c>
      <c r="B36" s="142">
        <v>1</v>
      </c>
      <c r="C36" s="142">
        <v>1</v>
      </c>
      <c r="D36" s="142"/>
      <c r="E36" s="144"/>
      <c r="F36" s="145" t="s">
        <v>188</v>
      </c>
      <c r="G36" s="146">
        <f>+G37+G38</f>
        <v>60520</v>
      </c>
    </row>
    <row r="37" spans="1:7" ht="12.75">
      <c r="A37" s="143">
        <v>4</v>
      </c>
      <c r="B37" s="142">
        <v>1</v>
      </c>
      <c r="C37" s="142">
        <v>1</v>
      </c>
      <c r="D37" s="142">
        <v>1</v>
      </c>
      <c r="E37" s="144"/>
      <c r="F37" s="145" t="s">
        <v>209</v>
      </c>
      <c r="G37" s="146">
        <f>+ANEXO3!G97</f>
        <v>60520</v>
      </c>
    </row>
    <row r="38" spans="1:7" ht="12.75">
      <c r="A38" s="143">
        <v>4</v>
      </c>
      <c r="B38" s="142">
        <v>1</v>
      </c>
      <c r="C38" s="142">
        <v>1</v>
      </c>
      <c r="D38" s="142">
        <v>2</v>
      </c>
      <c r="E38" s="144"/>
      <c r="F38" s="145" t="s">
        <v>226</v>
      </c>
      <c r="G38" s="146">
        <f>+ANEXO3!G112</f>
        <v>0</v>
      </c>
    </row>
    <row r="39" spans="1:7" ht="12.75">
      <c r="A39" s="143">
        <v>4</v>
      </c>
      <c r="B39" s="142">
        <v>1</v>
      </c>
      <c r="C39" s="142">
        <v>2</v>
      </c>
      <c r="D39" s="142"/>
      <c r="E39" s="144"/>
      <c r="F39" s="145" t="s">
        <v>189</v>
      </c>
      <c r="G39" s="146">
        <f>+ANEXO3!G127</f>
        <v>59180</v>
      </c>
    </row>
    <row r="40" spans="1:7" ht="12.75">
      <c r="A40" s="143">
        <v>4</v>
      </c>
      <c r="B40" s="142">
        <v>1</v>
      </c>
      <c r="C40" s="142">
        <v>3</v>
      </c>
      <c r="D40" s="142"/>
      <c r="E40" s="144"/>
      <c r="F40" s="145" t="s">
        <v>190</v>
      </c>
      <c r="G40" s="146">
        <f>+ANEXO3!G147</f>
        <v>227750</v>
      </c>
    </row>
    <row r="41" spans="1:7" ht="12.75">
      <c r="A41" s="143">
        <v>4</v>
      </c>
      <c r="B41" s="142">
        <v>2</v>
      </c>
      <c r="C41" s="142"/>
      <c r="D41" s="142"/>
      <c r="E41" s="144"/>
      <c r="F41" s="145" t="s">
        <v>227</v>
      </c>
      <c r="G41" s="146">
        <f>+G42</f>
        <v>0</v>
      </c>
    </row>
    <row r="42" spans="1:7" ht="12.75">
      <c r="A42" s="143">
        <v>4</v>
      </c>
      <c r="B42" s="142">
        <v>2</v>
      </c>
      <c r="C42" s="142">
        <v>1</v>
      </c>
      <c r="D42" s="142"/>
      <c r="E42" s="144"/>
      <c r="F42" s="145" t="s">
        <v>228</v>
      </c>
      <c r="G42" s="148"/>
    </row>
    <row r="43" spans="1:7" ht="12.75">
      <c r="A43" s="143">
        <v>4</v>
      </c>
      <c r="B43" s="142">
        <v>3</v>
      </c>
      <c r="C43" s="142"/>
      <c r="D43" s="142"/>
      <c r="E43" s="144"/>
      <c r="F43" s="145" t="s">
        <v>229</v>
      </c>
      <c r="G43" s="146">
        <f>+G44</f>
        <v>0</v>
      </c>
    </row>
    <row r="44" spans="1:7" ht="12.75">
      <c r="A44" s="143">
        <v>4</v>
      </c>
      <c r="B44" s="142">
        <v>3</v>
      </c>
      <c r="C44" s="142">
        <v>1</v>
      </c>
      <c r="D44" s="142"/>
      <c r="E44" s="144"/>
      <c r="F44" s="145" t="s">
        <v>192</v>
      </c>
      <c r="G44" s="148"/>
    </row>
    <row r="45" spans="1:7" ht="12.75">
      <c r="A45" s="140">
        <v>5</v>
      </c>
      <c r="B45" s="142"/>
      <c r="C45" s="142"/>
      <c r="D45" s="142"/>
      <c r="E45" s="144"/>
      <c r="F45" s="145" t="s">
        <v>136</v>
      </c>
      <c r="G45" s="146">
        <f>+G46+G49+G50</f>
        <v>0</v>
      </c>
    </row>
    <row r="46" spans="1:7" ht="12.75">
      <c r="A46" s="143">
        <v>5</v>
      </c>
      <c r="B46" s="142">
        <v>1</v>
      </c>
      <c r="C46" s="142"/>
      <c r="D46" s="142"/>
      <c r="E46" s="144"/>
      <c r="F46" s="145" t="s">
        <v>230</v>
      </c>
      <c r="G46" s="146">
        <f>+G47+G48</f>
        <v>0</v>
      </c>
    </row>
    <row r="47" spans="1:7" ht="12.75">
      <c r="A47" s="143">
        <v>5</v>
      </c>
      <c r="B47" s="142">
        <v>1</v>
      </c>
      <c r="C47" s="142">
        <v>1</v>
      </c>
      <c r="D47" s="142"/>
      <c r="E47" s="144"/>
      <c r="F47" s="145" t="s">
        <v>193</v>
      </c>
      <c r="G47" s="148">
        <f>+ANEXO3!G170</f>
        <v>0</v>
      </c>
    </row>
    <row r="48" spans="1:7" ht="12.75">
      <c r="A48" s="143">
        <v>5</v>
      </c>
      <c r="B48" s="142">
        <v>1</v>
      </c>
      <c r="C48" s="142">
        <v>2</v>
      </c>
      <c r="D48" s="142"/>
      <c r="E48" s="142"/>
      <c r="F48" s="145" t="s">
        <v>194</v>
      </c>
      <c r="G48" s="148"/>
    </row>
    <row r="49" spans="1:7" ht="12.75">
      <c r="A49" s="143">
        <v>5</v>
      </c>
      <c r="B49" s="142">
        <v>2</v>
      </c>
      <c r="C49" s="142"/>
      <c r="D49" s="142"/>
      <c r="E49" s="142"/>
      <c r="F49" s="145" t="s">
        <v>231</v>
      </c>
      <c r="G49" s="146">
        <v>0</v>
      </c>
    </row>
    <row r="50" spans="1:7" ht="12.75">
      <c r="A50" s="143">
        <v>5</v>
      </c>
      <c r="B50" s="142">
        <v>3</v>
      </c>
      <c r="C50" s="142"/>
      <c r="D50" s="142"/>
      <c r="E50" s="142"/>
      <c r="F50" s="145" t="s">
        <v>232</v>
      </c>
      <c r="G50" s="146">
        <f>+G51</f>
        <v>0</v>
      </c>
    </row>
    <row r="51" spans="1:7" ht="12.75">
      <c r="A51" s="143">
        <v>5</v>
      </c>
      <c r="B51" s="142">
        <v>3</v>
      </c>
      <c r="C51" s="142">
        <v>1</v>
      </c>
      <c r="D51" s="142"/>
      <c r="E51" s="142"/>
      <c r="F51" s="145" t="s">
        <v>195</v>
      </c>
      <c r="G51" s="148"/>
    </row>
    <row r="52" spans="1:7" ht="12.75">
      <c r="A52" s="140">
        <v>6</v>
      </c>
      <c r="B52" s="142"/>
      <c r="C52" s="142"/>
      <c r="D52" s="142"/>
      <c r="E52" s="142"/>
      <c r="F52" s="145" t="s">
        <v>141</v>
      </c>
      <c r="G52" s="146">
        <f>+G53</f>
        <v>0</v>
      </c>
    </row>
    <row r="53" spans="1:7" ht="12.75">
      <c r="A53" s="143">
        <v>6</v>
      </c>
      <c r="B53" s="142">
        <v>1</v>
      </c>
      <c r="C53" s="142"/>
      <c r="D53" s="142"/>
      <c r="E53" s="142"/>
      <c r="F53" s="145" t="s">
        <v>233</v>
      </c>
      <c r="G53" s="146">
        <f>+G54</f>
        <v>0</v>
      </c>
    </row>
    <row r="54" spans="1:7" ht="13.5" thickBot="1">
      <c r="A54" s="151">
        <v>6</v>
      </c>
      <c r="B54" s="152">
        <v>1</v>
      </c>
      <c r="C54" s="152">
        <v>1</v>
      </c>
      <c r="D54" s="152"/>
      <c r="E54" s="152"/>
      <c r="F54" s="201" t="s">
        <v>196</v>
      </c>
      <c r="G54" s="155"/>
    </row>
    <row r="55" spans="6:7" ht="13.5" thickBot="1">
      <c r="F55" s="322" t="s">
        <v>234</v>
      </c>
      <c r="G55" s="323">
        <f>+G34+G45+G52</f>
        <v>347450</v>
      </c>
    </row>
  </sheetData>
  <sheetProtection/>
  <mergeCells count="6">
    <mergeCell ref="A2:G2"/>
    <mergeCell ref="A4:E4"/>
    <mergeCell ref="A30:G30"/>
    <mergeCell ref="A32:E32"/>
    <mergeCell ref="G4:G5"/>
    <mergeCell ref="G32:G33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34"/>
  <sheetViews>
    <sheetView zoomScale="60" zoomScaleNormal="60" zoomScalePageLayoutView="0" workbookViewId="0" topLeftCell="B1">
      <selection activeCell="D39" sqref="D39"/>
    </sheetView>
  </sheetViews>
  <sheetFormatPr defaultColWidth="11.421875" defaultRowHeight="12.75"/>
  <cols>
    <col min="1" max="1" width="0.85546875" style="0" hidden="1" customWidth="1"/>
    <col min="2" max="2" width="54.140625" style="0" customWidth="1"/>
    <col min="3" max="4" width="19.140625" style="0" customWidth="1"/>
  </cols>
  <sheetData>
    <row r="1" spans="2:4" ht="12.75">
      <c r="B1" s="50" t="str">
        <f>+resumen!A1</f>
        <v>Ordenanza N° 5677/08</v>
      </c>
      <c r="C1" s="43"/>
      <c r="D1" s="43"/>
    </row>
    <row r="2" spans="2:4" ht="15">
      <c r="B2" s="497" t="s">
        <v>326</v>
      </c>
      <c r="C2" s="497"/>
      <c r="D2" s="497"/>
    </row>
    <row r="4" spans="2:4" ht="12.75">
      <c r="B4" s="500" t="s">
        <v>156</v>
      </c>
      <c r="C4" s="500"/>
      <c r="D4" s="500"/>
    </row>
    <row r="5" spans="2:4" ht="13.5" thickBot="1">
      <c r="B5" s="43"/>
      <c r="C5" s="43"/>
      <c r="D5" s="43"/>
    </row>
    <row r="6" spans="2:4" ht="13.5" thickBot="1">
      <c r="B6" s="332" t="s">
        <v>157</v>
      </c>
      <c r="C6" s="332" t="s">
        <v>125</v>
      </c>
      <c r="D6" s="332" t="s">
        <v>125</v>
      </c>
    </row>
    <row r="7" spans="2:4" ht="12.75">
      <c r="B7" s="116"/>
      <c r="C7" s="124"/>
      <c r="D7" s="121"/>
    </row>
    <row r="8" spans="2:4" ht="12.75">
      <c r="B8" s="117" t="s">
        <v>158</v>
      </c>
      <c r="C8" s="125"/>
      <c r="D8" s="122">
        <f>+resumen!F8+resumen!F15</f>
        <v>126579930</v>
      </c>
    </row>
    <row r="9" spans="2:4" ht="12.75">
      <c r="B9" s="117" t="s">
        <v>159</v>
      </c>
      <c r="C9" s="125"/>
      <c r="D9" s="122"/>
    </row>
    <row r="10" spans="2:4" ht="12.75">
      <c r="B10" s="117" t="s">
        <v>917</v>
      </c>
      <c r="C10" s="125"/>
      <c r="D10" s="122">
        <f>+resumen!F21</f>
        <v>3876640</v>
      </c>
    </row>
    <row r="11" spans="2:4" ht="12.75">
      <c r="B11" s="117" t="s">
        <v>160</v>
      </c>
      <c r="C11" s="125"/>
      <c r="D11" s="122">
        <f>+resumen!F20</f>
        <v>3052000</v>
      </c>
    </row>
    <row r="12" spans="2:4" ht="12.75">
      <c r="B12" s="118" t="s">
        <v>161</v>
      </c>
      <c r="C12" s="125"/>
      <c r="D12" s="123">
        <f>SUM(D8:D11)</f>
        <v>133508570</v>
      </c>
    </row>
    <row r="13" spans="2:4" ht="12.75">
      <c r="B13" s="118"/>
      <c r="C13" s="125"/>
      <c r="D13" s="123"/>
    </row>
    <row r="14" spans="2:4" ht="12.75">
      <c r="B14" s="117" t="s">
        <v>162</v>
      </c>
      <c r="C14" s="125"/>
      <c r="D14" s="122">
        <f>+resumen!B25</f>
        <v>124553930</v>
      </c>
    </row>
    <row r="15" spans="2:4" ht="12.75">
      <c r="B15" s="118" t="s">
        <v>161</v>
      </c>
      <c r="C15" s="125"/>
      <c r="D15" s="123">
        <f>SUM(D14:D14)</f>
        <v>124553930</v>
      </c>
    </row>
    <row r="16" spans="2:4" ht="12.75">
      <c r="B16" s="117"/>
      <c r="C16" s="125"/>
      <c r="D16" s="122"/>
    </row>
    <row r="17" spans="2:4" ht="12.75">
      <c r="B17" s="119" t="s">
        <v>142</v>
      </c>
      <c r="C17" s="125"/>
      <c r="D17" s="123">
        <f>+D12-D15</f>
        <v>8954640</v>
      </c>
    </row>
    <row r="18" spans="2:4" ht="12.75">
      <c r="B18" s="120"/>
      <c r="C18" s="125"/>
      <c r="D18" s="123"/>
    </row>
    <row r="19" spans="2:4" ht="12.75">
      <c r="B19" s="120" t="s">
        <v>52</v>
      </c>
      <c r="C19" s="125"/>
      <c r="D19" s="123">
        <f>+C20+C24+C27+C28+C29</f>
        <v>8954640</v>
      </c>
    </row>
    <row r="20" spans="2:4" ht="12.75">
      <c r="B20" s="117" t="s">
        <v>164</v>
      </c>
      <c r="C20" s="125">
        <f>+resumen!B27</f>
        <v>5176640</v>
      </c>
      <c r="D20" s="122"/>
    </row>
    <row r="21" spans="2:4" ht="12.75">
      <c r="B21" s="117" t="s">
        <v>741</v>
      </c>
      <c r="C21" s="125">
        <f>+resumen!B28</f>
        <v>0</v>
      </c>
      <c r="D21" s="122"/>
    </row>
    <row r="22" spans="2:4" ht="12.75">
      <c r="B22" s="117" t="s">
        <v>742</v>
      </c>
      <c r="C22" s="125">
        <f>+resumen!B29</f>
        <v>1300000</v>
      </c>
      <c r="D22" s="122"/>
    </row>
    <row r="23" spans="2:4" ht="12.75">
      <c r="B23" s="117" t="s">
        <v>743</v>
      </c>
      <c r="C23" s="125">
        <f>+resumen!B30</f>
        <v>3876640</v>
      </c>
      <c r="D23" s="122"/>
    </row>
    <row r="24" spans="2:4" ht="12.75">
      <c r="B24" s="117" t="s">
        <v>163</v>
      </c>
      <c r="C24" s="125">
        <f>+C26+C25</f>
        <v>0</v>
      </c>
      <c r="D24" s="122"/>
    </row>
    <row r="25" spans="2:4" ht="12.75">
      <c r="B25" s="117" t="s">
        <v>744</v>
      </c>
      <c r="C25" s="125">
        <f>+resumen!B32</f>
        <v>0</v>
      </c>
      <c r="D25" s="122"/>
    </row>
    <row r="26" spans="2:4" ht="12.75">
      <c r="B26" s="117" t="s">
        <v>745</v>
      </c>
      <c r="C26" s="125">
        <f>+resumen!B33</f>
        <v>0</v>
      </c>
      <c r="D26" s="122"/>
    </row>
    <row r="27" spans="2:4" ht="12.75">
      <c r="B27" s="117" t="s">
        <v>396</v>
      </c>
      <c r="C27" s="125">
        <v>0</v>
      </c>
      <c r="D27" s="122"/>
    </row>
    <row r="28" spans="2:4" ht="12.75">
      <c r="B28" s="117" t="s">
        <v>397</v>
      </c>
      <c r="C28" s="125">
        <f>+resumen!B35</f>
        <v>3778000</v>
      </c>
      <c r="D28" s="122"/>
    </row>
    <row r="29" spans="2:4" ht="13.5" thickBot="1">
      <c r="B29" s="127" t="s">
        <v>398</v>
      </c>
      <c r="C29" s="128">
        <f>+resumen!B36</f>
        <v>0</v>
      </c>
      <c r="D29" s="129"/>
    </row>
    <row r="30" spans="2:4" ht="13.5" thickBot="1">
      <c r="B30" s="126" t="s">
        <v>165</v>
      </c>
      <c r="C30" s="323"/>
      <c r="D30" s="360">
        <f>+D17-D19</f>
        <v>0</v>
      </c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</sheetData>
  <sheetProtection/>
  <mergeCells count="2">
    <mergeCell ref="B2:D2"/>
    <mergeCell ref="B4:D4"/>
  </mergeCells>
  <printOptions horizontalCentered="1"/>
  <pageMargins left="0.5905511811023623" right="0.1968503937007874" top="0.3937007874015748" bottom="0.3937007874015748" header="0" footer="0"/>
  <pageSetup horizontalDpi="600" verticalDpi="600" orientation="portrait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61">
      <selection activeCell="G4" sqref="G4:G5"/>
    </sheetView>
  </sheetViews>
  <sheetFormatPr defaultColWidth="11.421875" defaultRowHeight="12.75"/>
  <cols>
    <col min="1" max="1" width="7.28125" style="43" customWidth="1"/>
    <col min="2" max="2" width="6.421875" style="43" customWidth="1"/>
    <col min="3" max="3" width="7.7109375" style="43" customWidth="1"/>
    <col min="4" max="4" width="9.140625" style="43" customWidth="1"/>
    <col min="5" max="5" width="7.57421875" style="43" customWidth="1"/>
    <col min="6" max="6" width="50.421875" style="43" customWidth="1"/>
    <col min="7" max="7" width="14.421875" style="64" customWidth="1"/>
  </cols>
  <sheetData>
    <row r="1" spans="1:7" ht="12.75">
      <c r="A1" s="50" t="str">
        <f>+ANEXO7!A1</f>
        <v>Ordenanza N° 5677/08</v>
      </c>
      <c r="G1" s="43"/>
    </row>
    <row r="2" spans="1:7" ht="15">
      <c r="A2" s="497" t="s">
        <v>326</v>
      </c>
      <c r="B2" s="497"/>
      <c r="C2" s="497"/>
      <c r="D2" s="497"/>
      <c r="E2" s="497"/>
      <c r="F2" s="497"/>
      <c r="G2" s="497"/>
    </row>
    <row r="3" spans="1:7" ht="13.5" thickBot="1">
      <c r="A3" s="28" t="s">
        <v>258</v>
      </c>
      <c r="G3" s="14">
        <v>761</v>
      </c>
    </row>
    <row r="4" spans="1:7" ht="13.5" thickBot="1">
      <c r="A4" s="507" t="s">
        <v>167</v>
      </c>
      <c r="B4" s="508"/>
      <c r="C4" s="508"/>
      <c r="D4" s="508"/>
      <c r="E4" s="508"/>
      <c r="F4" s="320" t="s">
        <v>201</v>
      </c>
      <c r="G4" s="509" t="s">
        <v>202</v>
      </c>
    </row>
    <row r="5" spans="1:7" ht="13.5" thickBot="1">
      <c r="A5" s="312" t="s">
        <v>203</v>
      </c>
      <c r="B5" s="312" t="s">
        <v>204</v>
      </c>
      <c r="C5" s="312" t="s">
        <v>205</v>
      </c>
      <c r="D5" s="312" t="s">
        <v>171</v>
      </c>
      <c r="E5" s="315" t="s">
        <v>206</v>
      </c>
      <c r="F5" s="321" t="s">
        <v>207</v>
      </c>
      <c r="G5" s="510"/>
    </row>
    <row r="6" spans="1:7" ht="12.75">
      <c r="A6" s="158">
        <v>4</v>
      </c>
      <c r="B6" s="139">
        <v>1</v>
      </c>
      <c r="C6" s="139">
        <v>1</v>
      </c>
      <c r="D6" s="139">
        <v>1</v>
      </c>
      <c r="E6" s="156"/>
      <c r="F6" s="157" t="s">
        <v>209</v>
      </c>
      <c r="G6" s="159">
        <f>+SUM(G7:G20)</f>
        <v>1238890</v>
      </c>
    </row>
    <row r="7" spans="1:7" ht="12.75">
      <c r="A7" s="143">
        <v>4</v>
      </c>
      <c r="B7" s="142">
        <v>1</v>
      </c>
      <c r="C7" s="142">
        <v>1</v>
      </c>
      <c r="D7" s="142">
        <v>1</v>
      </c>
      <c r="E7" s="144" t="s">
        <v>210</v>
      </c>
      <c r="F7" s="147" t="s">
        <v>211</v>
      </c>
      <c r="G7" s="190">
        <v>408300</v>
      </c>
    </row>
    <row r="8" spans="1:7" ht="12.75">
      <c r="A8" s="143">
        <v>4</v>
      </c>
      <c r="B8" s="142">
        <v>1</v>
      </c>
      <c r="C8" s="142">
        <v>1</v>
      </c>
      <c r="D8" s="142">
        <v>1</v>
      </c>
      <c r="E8" s="144" t="s">
        <v>212</v>
      </c>
      <c r="F8" s="147" t="s">
        <v>213</v>
      </c>
      <c r="G8" s="190">
        <v>114740</v>
      </c>
    </row>
    <row r="9" spans="1:7" ht="12.75">
      <c r="A9" s="143">
        <v>4</v>
      </c>
      <c r="B9" s="142">
        <v>1</v>
      </c>
      <c r="C9" s="142">
        <v>1</v>
      </c>
      <c r="D9" s="142">
        <v>1</v>
      </c>
      <c r="E9" s="144" t="s">
        <v>214</v>
      </c>
      <c r="F9" s="147" t="s">
        <v>285</v>
      </c>
      <c r="G9" s="190">
        <v>0</v>
      </c>
    </row>
    <row r="10" spans="1:7" ht="12.75">
      <c r="A10" s="143">
        <v>4</v>
      </c>
      <c r="B10" s="142">
        <v>1</v>
      </c>
      <c r="C10" s="142">
        <v>1</v>
      </c>
      <c r="D10" s="142">
        <v>1</v>
      </c>
      <c r="E10" s="144" t="s">
        <v>216</v>
      </c>
      <c r="F10" s="147" t="s">
        <v>215</v>
      </c>
      <c r="G10" s="190">
        <v>2910</v>
      </c>
    </row>
    <row r="11" spans="1:7" ht="12.75">
      <c r="A11" s="143">
        <v>4</v>
      </c>
      <c r="B11" s="142">
        <v>1</v>
      </c>
      <c r="C11" s="142">
        <v>1</v>
      </c>
      <c r="D11" s="142">
        <v>1</v>
      </c>
      <c r="E11" s="144" t="s">
        <v>217</v>
      </c>
      <c r="F11" s="147" t="s">
        <v>218</v>
      </c>
      <c r="G11" s="190">
        <v>59920</v>
      </c>
    </row>
    <row r="12" spans="1:7" ht="12.75">
      <c r="A12" s="143">
        <v>4</v>
      </c>
      <c r="B12" s="142">
        <v>1</v>
      </c>
      <c r="C12" s="142">
        <v>1</v>
      </c>
      <c r="D12" s="142">
        <v>1</v>
      </c>
      <c r="E12" s="144" t="s">
        <v>219</v>
      </c>
      <c r="F12" s="147" t="s">
        <v>286</v>
      </c>
      <c r="G12" s="190">
        <v>62040</v>
      </c>
    </row>
    <row r="13" spans="1:7" ht="12.75">
      <c r="A13" s="143">
        <v>4</v>
      </c>
      <c r="B13" s="142">
        <v>1</v>
      </c>
      <c r="C13" s="142">
        <v>1</v>
      </c>
      <c r="D13" s="142">
        <v>1</v>
      </c>
      <c r="E13" s="144" t="s">
        <v>221</v>
      </c>
      <c r="F13" s="147" t="s">
        <v>220</v>
      </c>
      <c r="G13" s="190">
        <v>274790</v>
      </c>
    </row>
    <row r="14" spans="1:7" ht="12.75">
      <c r="A14" s="143">
        <v>4</v>
      </c>
      <c r="B14" s="142">
        <v>1</v>
      </c>
      <c r="C14" s="142">
        <v>1</v>
      </c>
      <c r="D14" s="142">
        <v>1</v>
      </c>
      <c r="E14" s="144" t="s">
        <v>223</v>
      </c>
      <c r="F14" s="147" t="s">
        <v>222</v>
      </c>
      <c r="G14" s="190">
        <v>47290</v>
      </c>
    </row>
    <row r="15" spans="1:7" ht="12.75">
      <c r="A15" s="143">
        <v>4</v>
      </c>
      <c r="B15" s="142">
        <v>1</v>
      </c>
      <c r="C15" s="142">
        <v>1</v>
      </c>
      <c r="D15" s="142">
        <v>1</v>
      </c>
      <c r="E15" s="144" t="s">
        <v>224</v>
      </c>
      <c r="F15" s="147" t="s">
        <v>287</v>
      </c>
      <c r="G15" s="190">
        <v>12230</v>
      </c>
    </row>
    <row r="16" spans="1:7" ht="12.75">
      <c r="A16" s="143">
        <v>4</v>
      </c>
      <c r="B16" s="142">
        <v>1</v>
      </c>
      <c r="C16" s="142">
        <v>1</v>
      </c>
      <c r="D16" s="142">
        <v>1</v>
      </c>
      <c r="E16" s="144" t="s">
        <v>225</v>
      </c>
      <c r="F16" s="147" t="s">
        <v>289</v>
      </c>
      <c r="G16" s="190">
        <v>19770</v>
      </c>
    </row>
    <row r="17" spans="1:7" ht="12.75">
      <c r="A17" s="143">
        <v>4</v>
      </c>
      <c r="B17" s="142">
        <v>1</v>
      </c>
      <c r="C17" s="142">
        <v>1</v>
      </c>
      <c r="D17" s="142">
        <v>1</v>
      </c>
      <c r="E17" s="144" t="s">
        <v>284</v>
      </c>
      <c r="F17" s="147" t="s">
        <v>290</v>
      </c>
      <c r="G17" s="190">
        <v>113110</v>
      </c>
    </row>
    <row r="18" spans="1:7" ht="12.75">
      <c r="A18" s="143">
        <v>4</v>
      </c>
      <c r="B18" s="142">
        <v>1</v>
      </c>
      <c r="C18" s="142">
        <v>1</v>
      </c>
      <c r="D18" s="142">
        <v>1</v>
      </c>
      <c r="E18" s="144" t="s">
        <v>288</v>
      </c>
      <c r="F18" s="147" t="s">
        <v>291</v>
      </c>
      <c r="G18" s="190">
        <v>105260</v>
      </c>
    </row>
    <row r="19" spans="1:7" ht="12.75">
      <c r="A19" s="143">
        <v>4</v>
      </c>
      <c r="B19" s="142">
        <v>1</v>
      </c>
      <c r="C19" s="142">
        <v>1</v>
      </c>
      <c r="D19" s="142">
        <v>1</v>
      </c>
      <c r="E19" s="144" t="s">
        <v>292</v>
      </c>
      <c r="F19" s="147" t="s">
        <v>294</v>
      </c>
      <c r="G19" s="190">
        <v>18530</v>
      </c>
    </row>
    <row r="20" spans="1:7" ht="12.75">
      <c r="A20" s="143">
        <v>4</v>
      </c>
      <c r="B20" s="142">
        <v>1</v>
      </c>
      <c r="C20" s="142">
        <v>1</v>
      </c>
      <c r="D20" s="142">
        <v>1</v>
      </c>
      <c r="E20" s="144" t="s">
        <v>293</v>
      </c>
      <c r="F20" s="147" t="s">
        <v>295</v>
      </c>
      <c r="G20" s="148"/>
    </row>
    <row r="21" spans="1:7" ht="12.75">
      <c r="A21" s="143">
        <v>4</v>
      </c>
      <c r="B21" s="142">
        <v>1</v>
      </c>
      <c r="C21" s="142">
        <v>1</v>
      </c>
      <c r="D21" s="142">
        <v>2</v>
      </c>
      <c r="E21" s="144"/>
      <c r="F21" s="145" t="s">
        <v>226</v>
      </c>
      <c r="G21" s="146">
        <f>+SUM(G22:G35)</f>
        <v>0</v>
      </c>
    </row>
    <row r="22" spans="1:7" ht="12.75">
      <c r="A22" s="143">
        <v>4</v>
      </c>
      <c r="B22" s="142">
        <v>1</v>
      </c>
      <c r="C22" s="142">
        <v>1</v>
      </c>
      <c r="D22" s="142">
        <v>2</v>
      </c>
      <c r="E22" s="144" t="s">
        <v>210</v>
      </c>
      <c r="F22" s="147" t="s">
        <v>211</v>
      </c>
      <c r="G22" s="148"/>
    </row>
    <row r="23" spans="1:7" ht="12.75">
      <c r="A23" s="143">
        <v>4</v>
      </c>
      <c r="B23" s="142">
        <v>1</v>
      </c>
      <c r="C23" s="142">
        <v>1</v>
      </c>
      <c r="D23" s="142">
        <v>2</v>
      </c>
      <c r="E23" s="144" t="s">
        <v>212</v>
      </c>
      <c r="F23" s="147" t="s">
        <v>213</v>
      </c>
      <c r="G23" s="148"/>
    </row>
    <row r="24" spans="1:7" ht="12.75">
      <c r="A24" s="143">
        <v>4</v>
      </c>
      <c r="B24" s="142">
        <v>1</v>
      </c>
      <c r="C24" s="142">
        <v>1</v>
      </c>
      <c r="D24" s="142">
        <v>2</v>
      </c>
      <c r="E24" s="144" t="s">
        <v>214</v>
      </c>
      <c r="F24" s="147" t="s">
        <v>285</v>
      </c>
      <c r="G24" s="148"/>
    </row>
    <row r="25" spans="1:7" ht="12.75">
      <c r="A25" s="143">
        <v>4</v>
      </c>
      <c r="B25" s="142">
        <v>1</v>
      </c>
      <c r="C25" s="142">
        <v>1</v>
      </c>
      <c r="D25" s="142">
        <v>2</v>
      </c>
      <c r="E25" s="144" t="s">
        <v>216</v>
      </c>
      <c r="F25" s="147" t="s">
        <v>215</v>
      </c>
      <c r="G25" s="148"/>
    </row>
    <row r="26" spans="1:7" ht="12.75">
      <c r="A26" s="143">
        <v>4</v>
      </c>
      <c r="B26" s="142">
        <v>1</v>
      </c>
      <c r="C26" s="142">
        <v>1</v>
      </c>
      <c r="D26" s="142">
        <v>2</v>
      </c>
      <c r="E26" s="144" t="s">
        <v>217</v>
      </c>
      <c r="F26" s="147" t="s">
        <v>218</v>
      </c>
      <c r="G26" s="148"/>
    </row>
    <row r="27" spans="1:7" ht="12.75">
      <c r="A27" s="143">
        <v>4</v>
      </c>
      <c r="B27" s="142">
        <v>1</v>
      </c>
      <c r="C27" s="142">
        <v>1</v>
      </c>
      <c r="D27" s="142">
        <v>2</v>
      </c>
      <c r="E27" s="144" t="s">
        <v>219</v>
      </c>
      <c r="F27" s="147" t="s">
        <v>286</v>
      </c>
      <c r="G27" s="148"/>
    </row>
    <row r="28" spans="1:7" ht="12.75">
      <c r="A28" s="143">
        <v>4</v>
      </c>
      <c r="B28" s="142">
        <v>1</v>
      </c>
      <c r="C28" s="142">
        <v>1</v>
      </c>
      <c r="D28" s="142">
        <v>2</v>
      </c>
      <c r="E28" s="144" t="s">
        <v>221</v>
      </c>
      <c r="F28" s="147" t="s">
        <v>220</v>
      </c>
      <c r="G28" s="148"/>
    </row>
    <row r="29" spans="1:7" ht="12.75">
      <c r="A29" s="143">
        <v>4</v>
      </c>
      <c r="B29" s="142">
        <v>1</v>
      </c>
      <c r="C29" s="142">
        <v>1</v>
      </c>
      <c r="D29" s="142">
        <v>2</v>
      </c>
      <c r="E29" s="144" t="s">
        <v>223</v>
      </c>
      <c r="F29" s="147" t="s">
        <v>222</v>
      </c>
      <c r="G29" s="148"/>
    </row>
    <row r="30" spans="1:7" ht="12.75">
      <c r="A30" s="143">
        <v>4</v>
      </c>
      <c r="B30" s="142">
        <v>1</v>
      </c>
      <c r="C30" s="142">
        <v>1</v>
      </c>
      <c r="D30" s="142">
        <v>2</v>
      </c>
      <c r="E30" s="144" t="s">
        <v>224</v>
      </c>
      <c r="F30" s="147" t="s">
        <v>287</v>
      </c>
      <c r="G30" s="148"/>
    </row>
    <row r="31" spans="1:7" ht="12.75">
      <c r="A31" s="143">
        <v>4</v>
      </c>
      <c r="B31" s="142">
        <v>1</v>
      </c>
      <c r="C31" s="142">
        <v>1</v>
      </c>
      <c r="D31" s="142">
        <v>2</v>
      </c>
      <c r="E31" s="144" t="s">
        <v>225</v>
      </c>
      <c r="F31" s="147" t="s">
        <v>289</v>
      </c>
      <c r="G31" s="148"/>
    </row>
    <row r="32" spans="1:7" ht="12.75">
      <c r="A32" s="143">
        <v>4</v>
      </c>
      <c r="B32" s="142">
        <v>1</v>
      </c>
      <c r="C32" s="142">
        <v>1</v>
      </c>
      <c r="D32" s="142">
        <v>2</v>
      </c>
      <c r="E32" s="144" t="s">
        <v>284</v>
      </c>
      <c r="F32" s="147" t="s">
        <v>290</v>
      </c>
      <c r="G32" s="148"/>
    </row>
    <row r="33" spans="1:7" ht="12.75">
      <c r="A33" s="143">
        <v>4</v>
      </c>
      <c r="B33" s="142">
        <v>1</v>
      </c>
      <c r="C33" s="142">
        <v>1</v>
      </c>
      <c r="D33" s="142">
        <v>2</v>
      </c>
      <c r="E33" s="144" t="s">
        <v>288</v>
      </c>
      <c r="F33" s="147" t="s">
        <v>291</v>
      </c>
      <c r="G33" s="148"/>
    </row>
    <row r="34" spans="1:7" ht="12.75">
      <c r="A34" s="143">
        <v>4</v>
      </c>
      <c r="B34" s="142">
        <v>1</v>
      </c>
      <c r="C34" s="142">
        <v>1</v>
      </c>
      <c r="D34" s="142">
        <v>2</v>
      </c>
      <c r="E34" s="144" t="s">
        <v>292</v>
      </c>
      <c r="F34" s="147" t="s">
        <v>294</v>
      </c>
      <c r="G34" s="148"/>
    </row>
    <row r="35" spans="1:7" ht="12.75">
      <c r="A35" s="143">
        <v>4</v>
      </c>
      <c r="B35" s="142">
        <v>1</v>
      </c>
      <c r="C35" s="142">
        <v>1</v>
      </c>
      <c r="D35" s="142">
        <v>2</v>
      </c>
      <c r="E35" s="144" t="s">
        <v>293</v>
      </c>
      <c r="F35" s="147" t="s">
        <v>295</v>
      </c>
      <c r="G35" s="148"/>
    </row>
    <row r="36" spans="1:7" ht="12.75">
      <c r="A36" s="143">
        <v>4</v>
      </c>
      <c r="B36" s="142">
        <v>1</v>
      </c>
      <c r="C36" s="142">
        <v>2</v>
      </c>
      <c r="D36" s="142"/>
      <c r="E36" s="144"/>
      <c r="F36" s="145" t="s">
        <v>189</v>
      </c>
      <c r="G36" s="146">
        <f>+SUM(G37:G55)</f>
        <v>278280</v>
      </c>
    </row>
    <row r="37" spans="1:7" ht="12.75">
      <c r="A37" s="143">
        <v>4</v>
      </c>
      <c r="B37" s="142">
        <v>1</v>
      </c>
      <c r="C37" s="142">
        <v>2</v>
      </c>
      <c r="D37" s="142"/>
      <c r="E37" s="142">
        <v>1</v>
      </c>
      <c r="F37" s="147" t="s">
        <v>399</v>
      </c>
      <c r="G37" s="148"/>
    </row>
    <row r="38" spans="1:7" ht="12.75">
      <c r="A38" s="143">
        <v>4</v>
      </c>
      <c r="B38" s="142">
        <v>1</v>
      </c>
      <c r="C38" s="142">
        <v>2</v>
      </c>
      <c r="D38" s="142"/>
      <c r="E38" s="142">
        <v>2</v>
      </c>
      <c r="F38" s="147" t="s">
        <v>400</v>
      </c>
      <c r="G38" s="148"/>
    </row>
    <row r="39" spans="1:7" ht="12.75">
      <c r="A39" s="143">
        <v>4</v>
      </c>
      <c r="B39" s="142">
        <v>1</v>
      </c>
      <c r="C39" s="142">
        <v>2</v>
      </c>
      <c r="D39" s="142"/>
      <c r="E39" s="142">
        <v>3</v>
      </c>
      <c r="F39" s="147" t="s">
        <v>401</v>
      </c>
      <c r="G39" s="148">
        <v>50000</v>
      </c>
    </row>
    <row r="40" spans="1:7" ht="12.75">
      <c r="A40" s="143">
        <v>4</v>
      </c>
      <c r="B40" s="142">
        <v>1</v>
      </c>
      <c r="C40" s="142">
        <v>2</v>
      </c>
      <c r="D40" s="142"/>
      <c r="E40" s="142">
        <v>4</v>
      </c>
      <c r="F40" s="147" t="s">
        <v>402</v>
      </c>
      <c r="G40" s="148">
        <v>52910</v>
      </c>
    </row>
    <row r="41" spans="1:7" ht="12.75">
      <c r="A41" s="143">
        <v>4</v>
      </c>
      <c r="B41" s="142">
        <v>1</v>
      </c>
      <c r="C41" s="142">
        <v>2</v>
      </c>
      <c r="D41" s="142"/>
      <c r="E41" s="142">
        <v>5</v>
      </c>
      <c r="F41" s="147" t="s">
        <v>403</v>
      </c>
      <c r="G41" s="148">
        <v>2460</v>
      </c>
    </row>
    <row r="42" spans="1:7" ht="12.75">
      <c r="A42" s="143">
        <v>4</v>
      </c>
      <c r="B42" s="142">
        <v>1</v>
      </c>
      <c r="C42" s="142">
        <v>2</v>
      </c>
      <c r="D42" s="142"/>
      <c r="E42" s="142">
        <v>6</v>
      </c>
      <c r="F42" s="147" t="s">
        <v>404</v>
      </c>
      <c r="G42" s="148">
        <v>4830</v>
      </c>
    </row>
    <row r="43" spans="1:7" ht="12.75">
      <c r="A43" s="143">
        <v>4</v>
      </c>
      <c r="B43" s="142">
        <v>1</v>
      </c>
      <c r="C43" s="142">
        <v>2</v>
      </c>
      <c r="D43" s="142"/>
      <c r="E43" s="142">
        <v>7</v>
      </c>
      <c r="F43" s="147" t="s">
        <v>405</v>
      </c>
      <c r="G43" s="148"/>
    </row>
    <row r="44" spans="1:7" ht="12.75">
      <c r="A44" s="143">
        <v>4</v>
      </c>
      <c r="B44" s="142">
        <v>1</v>
      </c>
      <c r="C44" s="142">
        <v>2</v>
      </c>
      <c r="D44" s="142"/>
      <c r="E44" s="142">
        <v>8</v>
      </c>
      <c r="F44" s="147" t="s">
        <v>406</v>
      </c>
      <c r="G44" s="148"/>
    </row>
    <row r="45" spans="1:7" ht="12.75">
      <c r="A45" s="143">
        <v>4</v>
      </c>
      <c r="B45" s="142">
        <v>1</v>
      </c>
      <c r="C45" s="142">
        <v>2</v>
      </c>
      <c r="D45" s="142"/>
      <c r="E45" s="142">
        <v>9</v>
      </c>
      <c r="F45" s="147" t="s">
        <v>407</v>
      </c>
      <c r="G45" s="148">
        <v>1450</v>
      </c>
    </row>
    <row r="46" spans="1:7" ht="12.75">
      <c r="A46" s="143">
        <v>4</v>
      </c>
      <c r="B46" s="142">
        <v>1</v>
      </c>
      <c r="C46" s="142">
        <v>2</v>
      </c>
      <c r="D46" s="142"/>
      <c r="E46" s="142">
        <v>10</v>
      </c>
      <c r="F46" s="147" t="s">
        <v>408</v>
      </c>
      <c r="G46" s="148">
        <v>590</v>
      </c>
    </row>
    <row r="47" spans="1:7" ht="12.75">
      <c r="A47" s="143">
        <v>4</v>
      </c>
      <c r="B47" s="142">
        <v>1</v>
      </c>
      <c r="C47" s="142">
        <v>2</v>
      </c>
      <c r="D47" s="142"/>
      <c r="E47" s="142">
        <v>11</v>
      </c>
      <c r="F47" s="147" t="s">
        <v>409</v>
      </c>
      <c r="G47" s="148">
        <v>120000</v>
      </c>
    </row>
    <row r="48" spans="1:7" ht="12.75">
      <c r="A48" s="143">
        <v>4</v>
      </c>
      <c r="B48" s="142">
        <v>1</v>
      </c>
      <c r="C48" s="142">
        <v>2</v>
      </c>
      <c r="D48" s="142"/>
      <c r="E48" s="142">
        <v>12</v>
      </c>
      <c r="F48" s="147" t="s">
        <v>410</v>
      </c>
      <c r="G48" s="148"/>
    </row>
    <row r="49" spans="1:7" ht="12.75">
      <c r="A49" s="143">
        <v>4</v>
      </c>
      <c r="B49" s="142">
        <v>1</v>
      </c>
      <c r="C49" s="142">
        <v>2</v>
      </c>
      <c r="D49" s="142"/>
      <c r="E49" s="142">
        <v>13</v>
      </c>
      <c r="F49" s="147" t="s">
        <v>411</v>
      </c>
      <c r="G49" s="148">
        <v>16740</v>
      </c>
    </row>
    <row r="50" spans="1:7" ht="12.75">
      <c r="A50" s="143">
        <v>4</v>
      </c>
      <c r="B50" s="142">
        <v>1</v>
      </c>
      <c r="C50" s="142">
        <v>2</v>
      </c>
      <c r="D50" s="142"/>
      <c r="E50" s="142">
        <v>14</v>
      </c>
      <c r="F50" s="147" t="s">
        <v>412</v>
      </c>
      <c r="G50" s="148"/>
    </row>
    <row r="51" spans="1:7" ht="12.75">
      <c r="A51" s="143">
        <v>4</v>
      </c>
      <c r="B51" s="142">
        <v>1</v>
      </c>
      <c r="C51" s="142">
        <v>2</v>
      </c>
      <c r="D51" s="142"/>
      <c r="E51" s="142">
        <v>15</v>
      </c>
      <c r="F51" s="147" t="s">
        <v>413</v>
      </c>
      <c r="G51" s="148">
        <v>29300</v>
      </c>
    </row>
    <row r="52" spans="1:7" ht="12.75">
      <c r="A52" s="143">
        <v>4</v>
      </c>
      <c r="B52" s="142">
        <v>1</v>
      </c>
      <c r="C52" s="142">
        <v>2</v>
      </c>
      <c r="D52" s="142"/>
      <c r="E52" s="142">
        <v>16</v>
      </c>
      <c r="F52" s="147" t="s">
        <v>414</v>
      </c>
      <c r="G52" s="148"/>
    </row>
    <row r="53" spans="1:7" ht="12.75">
      <c r="A53" s="143">
        <v>4</v>
      </c>
      <c r="B53" s="142">
        <v>1</v>
      </c>
      <c r="C53" s="142">
        <v>2</v>
      </c>
      <c r="D53" s="142"/>
      <c r="E53" s="142">
        <v>17</v>
      </c>
      <c r="F53" s="147" t="s">
        <v>415</v>
      </c>
      <c r="G53" s="148"/>
    </row>
    <row r="54" spans="1:7" ht="12.75">
      <c r="A54" s="143">
        <v>4</v>
      </c>
      <c r="B54" s="142">
        <v>1</v>
      </c>
      <c r="C54" s="142">
        <v>2</v>
      </c>
      <c r="D54" s="142"/>
      <c r="E54" s="142">
        <v>18</v>
      </c>
      <c r="F54" s="147" t="s">
        <v>416</v>
      </c>
      <c r="G54" s="148"/>
    </row>
    <row r="55" spans="1:7" ht="12.75">
      <c r="A55" s="143">
        <v>4</v>
      </c>
      <c r="B55" s="142">
        <v>1</v>
      </c>
      <c r="C55" s="142">
        <v>2</v>
      </c>
      <c r="D55" s="142"/>
      <c r="E55" s="142">
        <v>19</v>
      </c>
      <c r="F55" s="147" t="s">
        <v>417</v>
      </c>
      <c r="G55" s="148"/>
    </row>
    <row r="56" spans="1:7" ht="12.75">
      <c r="A56" s="143">
        <v>4</v>
      </c>
      <c r="B56" s="142">
        <v>1</v>
      </c>
      <c r="C56" s="142">
        <v>3</v>
      </c>
      <c r="D56" s="142"/>
      <c r="E56" s="144"/>
      <c r="F56" s="145" t="s">
        <v>190</v>
      </c>
      <c r="G56" s="146">
        <f>+SUM(G57:G78)</f>
        <v>296420</v>
      </c>
    </row>
    <row r="57" spans="1:7" ht="12.75">
      <c r="A57" s="143">
        <v>4</v>
      </c>
      <c r="B57" s="142">
        <v>1</v>
      </c>
      <c r="C57" s="142">
        <v>3</v>
      </c>
      <c r="D57" s="142"/>
      <c r="E57" s="142">
        <v>1</v>
      </c>
      <c r="F57" s="147" t="s">
        <v>418</v>
      </c>
      <c r="G57" s="148"/>
    </row>
    <row r="58" spans="1:7" ht="12.75">
      <c r="A58" s="143">
        <v>4</v>
      </c>
      <c r="B58" s="142">
        <v>1</v>
      </c>
      <c r="C58" s="142">
        <v>3</v>
      </c>
      <c r="D58" s="142"/>
      <c r="E58" s="142">
        <v>2</v>
      </c>
      <c r="F58" s="147" t="s">
        <v>419</v>
      </c>
      <c r="G58" s="148"/>
    </row>
    <row r="59" spans="1:7" ht="12.75">
      <c r="A59" s="143">
        <v>4</v>
      </c>
      <c r="B59" s="142">
        <v>1</v>
      </c>
      <c r="C59" s="142">
        <v>3</v>
      </c>
      <c r="D59" s="142"/>
      <c r="E59" s="142">
        <v>3</v>
      </c>
      <c r="F59" s="147" t="s">
        <v>420</v>
      </c>
      <c r="G59" s="148"/>
    </row>
    <row r="60" spans="1:7" ht="12.75">
      <c r="A60" s="143">
        <v>4</v>
      </c>
      <c r="B60" s="142">
        <v>1</v>
      </c>
      <c r="C60" s="142">
        <v>3</v>
      </c>
      <c r="D60" s="142"/>
      <c r="E60" s="142">
        <v>4</v>
      </c>
      <c r="F60" s="147" t="s">
        <v>421</v>
      </c>
      <c r="G60" s="148"/>
    </row>
    <row r="61" spans="1:7" ht="12.75">
      <c r="A61" s="143">
        <v>4</v>
      </c>
      <c r="B61" s="142">
        <v>1</v>
      </c>
      <c r="C61" s="142">
        <v>3</v>
      </c>
      <c r="D61" s="142"/>
      <c r="E61" s="142">
        <v>5</v>
      </c>
      <c r="F61" s="147" t="s">
        <v>422</v>
      </c>
      <c r="G61" s="148"/>
    </row>
    <row r="62" spans="1:7" ht="12.75">
      <c r="A62" s="143">
        <v>4</v>
      </c>
      <c r="B62" s="142">
        <v>1</v>
      </c>
      <c r="C62" s="142">
        <v>3</v>
      </c>
      <c r="D62" s="142"/>
      <c r="E62" s="142">
        <v>6</v>
      </c>
      <c r="F62" s="147" t="s">
        <v>423</v>
      </c>
      <c r="G62" s="148"/>
    </row>
    <row r="63" spans="1:7" ht="12.75">
      <c r="A63" s="143">
        <v>4</v>
      </c>
      <c r="B63" s="142">
        <v>1</v>
      </c>
      <c r="C63" s="142">
        <v>3</v>
      </c>
      <c r="D63" s="142"/>
      <c r="E63" s="142">
        <v>7</v>
      </c>
      <c r="F63" s="147" t="s">
        <v>424</v>
      </c>
      <c r="G63" s="148">
        <v>131000</v>
      </c>
    </row>
    <row r="64" spans="1:7" ht="12.75">
      <c r="A64" s="143">
        <v>4</v>
      </c>
      <c r="B64" s="142">
        <v>1</v>
      </c>
      <c r="C64" s="142">
        <v>3</v>
      </c>
      <c r="D64" s="142"/>
      <c r="E64" s="142">
        <v>8</v>
      </c>
      <c r="F64" s="147" t="s">
        <v>425</v>
      </c>
      <c r="G64" s="148"/>
    </row>
    <row r="65" spans="1:7" ht="12.75">
      <c r="A65" s="143">
        <v>4</v>
      </c>
      <c r="B65" s="142">
        <v>1</v>
      </c>
      <c r="C65" s="142">
        <v>3</v>
      </c>
      <c r="D65" s="142"/>
      <c r="E65" s="142">
        <v>9</v>
      </c>
      <c r="F65" s="147" t="s">
        <v>426</v>
      </c>
      <c r="G65" s="148">
        <v>5000</v>
      </c>
    </row>
    <row r="66" spans="1:7" ht="12.75">
      <c r="A66" s="143">
        <v>4</v>
      </c>
      <c r="B66" s="142">
        <v>1</v>
      </c>
      <c r="C66" s="142">
        <v>3</v>
      </c>
      <c r="D66" s="142"/>
      <c r="E66" s="142">
        <v>10</v>
      </c>
      <c r="F66" s="147" t="s">
        <v>427</v>
      </c>
      <c r="G66" s="148">
        <v>12600</v>
      </c>
    </row>
    <row r="67" spans="1:7" ht="12.75">
      <c r="A67" s="143">
        <v>4</v>
      </c>
      <c r="B67" s="142">
        <v>1</v>
      </c>
      <c r="C67" s="142">
        <v>3</v>
      </c>
      <c r="D67" s="142"/>
      <c r="E67" s="142">
        <v>11</v>
      </c>
      <c r="F67" s="147" t="s">
        <v>428</v>
      </c>
      <c r="G67" s="148">
        <v>4830</v>
      </c>
    </row>
    <row r="68" spans="1:7" ht="12.75">
      <c r="A68" s="143">
        <v>4</v>
      </c>
      <c r="B68" s="142">
        <v>1</v>
      </c>
      <c r="C68" s="142">
        <v>3</v>
      </c>
      <c r="D68" s="142"/>
      <c r="E68" s="142">
        <v>12</v>
      </c>
      <c r="F68" s="147" t="s">
        <v>429</v>
      </c>
      <c r="G68" s="148"/>
    </row>
    <row r="69" spans="1:7" ht="12.75">
      <c r="A69" s="143">
        <v>4</v>
      </c>
      <c r="B69" s="142">
        <v>1</v>
      </c>
      <c r="C69" s="142">
        <v>3</v>
      </c>
      <c r="D69" s="142"/>
      <c r="E69" s="142">
        <v>13</v>
      </c>
      <c r="F69" s="147" t="s">
        <v>430</v>
      </c>
      <c r="G69" s="148"/>
    </row>
    <row r="70" spans="1:7" ht="12.75">
      <c r="A70" s="143">
        <v>4</v>
      </c>
      <c r="B70" s="142">
        <v>1</v>
      </c>
      <c r="C70" s="142">
        <v>3</v>
      </c>
      <c r="D70" s="142"/>
      <c r="E70" s="142">
        <v>14</v>
      </c>
      <c r="F70" s="147" t="s">
        <v>431</v>
      </c>
      <c r="G70" s="148">
        <v>7500</v>
      </c>
    </row>
    <row r="71" spans="1:7" ht="12.75">
      <c r="A71" s="143">
        <v>4</v>
      </c>
      <c r="B71" s="142">
        <v>1</v>
      </c>
      <c r="C71" s="142">
        <v>3</v>
      </c>
      <c r="D71" s="142"/>
      <c r="E71" s="142">
        <v>15</v>
      </c>
      <c r="F71" s="147" t="s">
        <v>432</v>
      </c>
      <c r="G71" s="148"/>
    </row>
    <row r="72" spans="1:7" ht="12.75">
      <c r="A72" s="143">
        <v>4</v>
      </c>
      <c r="B72" s="142">
        <v>1</v>
      </c>
      <c r="C72" s="142">
        <v>3</v>
      </c>
      <c r="D72" s="142"/>
      <c r="E72" s="142">
        <v>16</v>
      </c>
      <c r="F72" s="147" t="s">
        <v>433</v>
      </c>
      <c r="G72" s="148"/>
    </row>
    <row r="73" spans="1:7" ht="12.75">
      <c r="A73" s="143">
        <v>4</v>
      </c>
      <c r="B73" s="142">
        <v>1</v>
      </c>
      <c r="C73" s="142">
        <v>3</v>
      </c>
      <c r="D73" s="142"/>
      <c r="E73" s="142">
        <v>17</v>
      </c>
      <c r="F73" s="147" t="s">
        <v>434</v>
      </c>
      <c r="G73" s="148"/>
    </row>
    <row r="74" spans="1:7" ht="12.75">
      <c r="A74" s="143">
        <v>4</v>
      </c>
      <c r="B74" s="142">
        <v>1</v>
      </c>
      <c r="C74" s="142">
        <v>3</v>
      </c>
      <c r="D74" s="142"/>
      <c r="E74" s="142">
        <v>18</v>
      </c>
      <c r="F74" s="147" t="s">
        <v>435</v>
      </c>
      <c r="G74" s="148"/>
    </row>
    <row r="75" spans="1:7" ht="12.75">
      <c r="A75" s="143">
        <v>4</v>
      </c>
      <c r="B75" s="142">
        <v>1</v>
      </c>
      <c r="C75" s="142">
        <v>3</v>
      </c>
      <c r="D75" s="142"/>
      <c r="E75" s="142">
        <v>19</v>
      </c>
      <c r="F75" s="147" t="s">
        <v>436</v>
      </c>
      <c r="G75" s="148"/>
    </row>
    <row r="76" spans="1:7" ht="12.75">
      <c r="A76" s="143">
        <v>4</v>
      </c>
      <c r="B76" s="142">
        <v>1</v>
      </c>
      <c r="C76" s="142">
        <v>3</v>
      </c>
      <c r="D76" s="142"/>
      <c r="E76" s="142">
        <v>20</v>
      </c>
      <c r="F76" s="147" t="s">
        <v>437</v>
      </c>
      <c r="G76" s="148"/>
    </row>
    <row r="77" spans="1:7" ht="12.75">
      <c r="A77" s="143">
        <v>4</v>
      </c>
      <c r="B77" s="142">
        <v>1</v>
      </c>
      <c r="C77" s="142">
        <v>3</v>
      </c>
      <c r="D77" s="142"/>
      <c r="E77" s="142">
        <v>21</v>
      </c>
      <c r="F77" s="147" t="s">
        <v>438</v>
      </c>
      <c r="G77" s="148">
        <v>122500</v>
      </c>
    </row>
    <row r="78" spans="1:7" ht="12.75">
      <c r="A78" s="143">
        <v>4</v>
      </c>
      <c r="B78" s="142">
        <v>1</v>
      </c>
      <c r="C78" s="142">
        <v>3</v>
      </c>
      <c r="D78" s="142"/>
      <c r="E78" s="142" t="s">
        <v>801</v>
      </c>
      <c r="F78" s="147" t="s">
        <v>811</v>
      </c>
      <c r="G78" s="148">
        <v>12990</v>
      </c>
    </row>
    <row r="79" spans="1:7" ht="12.75">
      <c r="A79" s="143">
        <v>5</v>
      </c>
      <c r="B79" s="142">
        <v>1</v>
      </c>
      <c r="C79" s="142">
        <v>1</v>
      </c>
      <c r="D79" s="142"/>
      <c r="E79" s="144"/>
      <c r="F79" s="145" t="s">
        <v>193</v>
      </c>
      <c r="G79" s="146">
        <f>+SUM(G80:G90)</f>
        <v>244520</v>
      </c>
    </row>
    <row r="80" spans="1:7" ht="12.75">
      <c r="A80" s="143">
        <v>5</v>
      </c>
      <c r="B80" s="142">
        <v>1</v>
      </c>
      <c r="C80" s="142">
        <v>1</v>
      </c>
      <c r="D80" s="142"/>
      <c r="E80" s="142">
        <v>1</v>
      </c>
      <c r="F80" s="147" t="s">
        <v>439</v>
      </c>
      <c r="G80" s="148"/>
    </row>
    <row r="81" spans="1:7" ht="12.75">
      <c r="A81" s="143">
        <v>5</v>
      </c>
      <c r="B81" s="142">
        <v>1</v>
      </c>
      <c r="C81" s="142">
        <v>1</v>
      </c>
      <c r="D81" s="142"/>
      <c r="E81" s="142">
        <v>2</v>
      </c>
      <c r="F81" s="147" t="s">
        <v>440</v>
      </c>
      <c r="G81" s="148"/>
    </row>
    <row r="82" spans="1:7" ht="12.75">
      <c r="A82" s="143">
        <v>5</v>
      </c>
      <c r="B82" s="142">
        <v>1</v>
      </c>
      <c r="C82" s="142">
        <v>1</v>
      </c>
      <c r="D82" s="142"/>
      <c r="E82" s="142">
        <v>3</v>
      </c>
      <c r="F82" s="147" t="s">
        <v>441</v>
      </c>
      <c r="G82" s="148">
        <v>200000</v>
      </c>
    </row>
    <row r="83" spans="1:7" ht="12.75">
      <c r="A83" s="143">
        <v>5</v>
      </c>
      <c r="B83" s="142">
        <v>1</v>
      </c>
      <c r="C83" s="142">
        <v>1</v>
      </c>
      <c r="D83" s="142"/>
      <c r="E83" s="142">
        <v>4</v>
      </c>
      <c r="F83" s="147" t="s">
        <v>442</v>
      </c>
      <c r="G83" s="148">
        <v>8790</v>
      </c>
    </row>
    <row r="84" spans="1:7" ht="12.75">
      <c r="A84" s="143">
        <v>5</v>
      </c>
      <c r="B84" s="142">
        <v>1</v>
      </c>
      <c r="C84" s="142">
        <v>1</v>
      </c>
      <c r="D84" s="142"/>
      <c r="E84" s="142">
        <v>5</v>
      </c>
      <c r="F84" s="147" t="s">
        <v>443</v>
      </c>
      <c r="G84" s="148"/>
    </row>
    <row r="85" spans="1:7" ht="12.75">
      <c r="A85" s="143">
        <v>5</v>
      </c>
      <c r="B85" s="142">
        <v>1</v>
      </c>
      <c r="C85" s="142">
        <v>1</v>
      </c>
      <c r="D85" s="142"/>
      <c r="E85" s="142">
        <v>6</v>
      </c>
      <c r="F85" s="147" t="s">
        <v>444</v>
      </c>
      <c r="G85" s="148">
        <v>8690</v>
      </c>
    </row>
    <row r="86" spans="1:7" ht="12.75">
      <c r="A86" s="143">
        <v>5</v>
      </c>
      <c r="B86" s="142">
        <v>1</v>
      </c>
      <c r="C86" s="142">
        <v>1</v>
      </c>
      <c r="D86" s="142"/>
      <c r="E86" s="142">
        <v>7</v>
      </c>
      <c r="F86" s="147" t="s">
        <v>452</v>
      </c>
      <c r="G86" s="148"/>
    </row>
    <row r="87" spans="1:7" ht="12.75">
      <c r="A87" s="143">
        <v>5</v>
      </c>
      <c r="B87" s="142">
        <v>1</v>
      </c>
      <c r="C87" s="142">
        <v>1</v>
      </c>
      <c r="D87" s="142"/>
      <c r="E87" s="142">
        <v>8</v>
      </c>
      <c r="F87" s="147" t="s">
        <v>453</v>
      </c>
      <c r="G87" s="148">
        <v>23970</v>
      </c>
    </row>
    <row r="88" spans="1:7" ht="12.75">
      <c r="A88" s="143">
        <v>5</v>
      </c>
      <c r="B88" s="142">
        <v>1</v>
      </c>
      <c r="C88" s="142">
        <v>1</v>
      </c>
      <c r="D88" s="142"/>
      <c r="E88" s="142">
        <v>9</v>
      </c>
      <c r="F88" s="147" t="s">
        <v>456</v>
      </c>
      <c r="G88" s="148"/>
    </row>
    <row r="89" spans="1:7" ht="12.75">
      <c r="A89" s="143">
        <v>5</v>
      </c>
      <c r="B89" s="142">
        <v>1</v>
      </c>
      <c r="C89" s="142">
        <v>1</v>
      </c>
      <c r="D89" s="142"/>
      <c r="E89" s="142">
        <v>10</v>
      </c>
      <c r="F89" s="147" t="s">
        <v>454</v>
      </c>
      <c r="G89" s="148">
        <v>2890</v>
      </c>
    </row>
    <row r="90" spans="1:7" ht="13.5" thickBot="1">
      <c r="A90" s="151">
        <v>5</v>
      </c>
      <c r="B90" s="152">
        <v>1</v>
      </c>
      <c r="C90" s="152">
        <v>1</v>
      </c>
      <c r="D90" s="152"/>
      <c r="E90" s="152" t="s">
        <v>470</v>
      </c>
      <c r="F90" s="154" t="s">
        <v>900</v>
      </c>
      <c r="G90" s="155">
        <v>180</v>
      </c>
    </row>
    <row r="91" spans="6:7" ht="13.5" thickBot="1">
      <c r="F91" s="332" t="s">
        <v>234</v>
      </c>
      <c r="G91" s="319">
        <f>+G6+G21+G36+G56+G79</f>
        <v>2058110</v>
      </c>
    </row>
    <row r="92" spans="1:7" ht="12.75">
      <c r="A92" s="50" t="str">
        <f>+A1</f>
        <v>Ordenanza N° 5677/08</v>
      </c>
      <c r="G92" s="43"/>
    </row>
    <row r="93" spans="1:7" ht="15">
      <c r="A93" s="511" t="str">
        <f>+A2</f>
        <v>PRESUPUESTO AÑO 2009</v>
      </c>
      <c r="B93" s="512"/>
      <c r="C93" s="512"/>
      <c r="D93" s="512"/>
      <c r="E93" s="512"/>
      <c r="F93" s="512"/>
      <c r="G93" s="512"/>
    </row>
    <row r="94" spans="1:7" ht="13.5" thickBot="1">
      <c r="A94" s="28" t="s">
        <v>446</v>
      </c>
      <c r="G94" s="14">
        <v>781</v>
      </c>
    </row>
    <row r="95" spans="1:7" ht="13.5" thickBot="1">
      <c r="A95" s="507" t="s">
        <v>167</v>
      </c>
      <c r="B95" s="508"/>
      <c r="C95" s="508"/>
      <c r="D95" s="508"/>
      <c r="E95" s="508"/>
      <c r="F95" s="320" t="s">
        <v>201</v>
      </c>
      <c r="G95" s="509" t="s">
        <v>202</v>
      </c>
    </row>
    <row r="96" spans="1:7" ht="13.5" thickBot="1">
      <c r="A96" s="312" t="s">
        <v>203</v>
      </c>
      <c r="B96" s="312" t="s">
        <v>204</v>
      </c>
      <c r="C96" s="312" t="s">
        <v>205</v>
      </c>
      <c r="D96" s="312" t="s">
        <v>171</v>
      </c>
      <c r="E96" s="315" t="s">
        <v>206</v>
      </c>
      <c r="F96" s="321" t="s">
        <v>207</v>
      </c>
      <c r="G96" s="510"/>
    </row>
    <row r="97" spans="1:7" ht="12.75">
      <c r="A97" s="158">
        <v>4</v>
      </c>
      <c r="B97" s="139">
        <v>1</v>
      </c>
      <c r="C97" s="139">
        <v>1</v>
      </c>
      <c r="D97" s="139">
        <v>1</v>
      </c>
      <c r="E97" s="156"/>
      <c r="F97" s="157" t="s">
        <v>209</v>
      </c>
      <c r="G97" s="159">
        <f>+SUM(G98:G111)</f>
        <v>60520</v>
      </c>
    </row>
    <row r="98" spans="1:7" ht="12.75">
      <c r="A98" s="143">
        <v>4</v>
      </c>
      <c r="B98" s="142">
        <v>1</v>
      </c>
      <c r="C98" s="142">
        <v>1</v>
      </c>
      <c r="D98" s="142">
        <v>1</v>
      </c>
      <c r="E98" s="144" t="s">
        <v>210</v>
      </c>
      <c r="F98" s="147" t="s">
        <v>211</v>
      </c>
      <c r="G98" s="190">
        <v>9920</v>
      </c>
    </row>
    <row r="99" spans="1:7" ht="12.75">
      <c r="A99" s="143">
        <v>4</v>
      </c>
      <c r="B99" s="142">
        <v>1</v>
      </c>
      <c r="C99" s="142">
        <v>1</v>
      </c>
      <c r="D99" s="142">
        <v>1</v>
      </c>
      <c r="E99" s="144" t="s">
        <v>212</v>
      </c>
      <c r="F99" s="147" t="s">
        <v>213</v>
      </c>
      <c r="G99" s="190">
        <v>3620</v>
      </c>
    </row>
    <row r="100" spans="1:7" ht="12.75">
      <c r="A100" s="143">
        <v>4</v>
      </c>
      <c r="B100" s="142">
        <v>1</v>
      </c>
      <c r="C100" s="142">
        <v>1</v>
      </c>
      <c r="D100" s="142">
        <v>1</v>
      </c>
      <c r="E100" s="144" t="s">
        <v>214</v>
      </c>
      <c r="F100" s="147" t="s">
        <v>285</v>
      </c>
      <c r="G100" s="190">
        <v>0</v>
      </c>
    </row>
    <row r="101" spans="1:7" ht="12.75">
      <c r="A101" s="143">
        <v>4</v>
      </c>
      <c r="B101" s="142">
        <v>1</v>
      </c>
      <c r="C101" s="142">
        <v>1</v>
      </c>
      <c r="D101" s="142">
        <v>1</v>
      </c>
      <c r="E101" s="144" t="s">
        <v>216</v>
      </c>
      <c r="F101" s="147" t="s">
        <v>215</v>
      </c>
      <c r="G101" s="190">
        <v>0</v>
      </c>
    </row>
    <row r="102" spans="1:7" ht="12.75">
      <c r="A102" s="143">
        <v>4</v>
      </c>
      <c r="B102" s="142">
        <v>1</v>
      </c>
      <c r="C102" s="142">
        <v>1</v>
      </c>
      <c r="D102" s="142">
        <v>1</v>
      </c>
      <c r="E102" s="144" t="s">
        <v>217</v>
      </c>
      <c r="F102" s="147" t="s">
        <v>218</v>
      </c>
      <c r="G102" s="190">
        <v>11300</v>
      </c>
    </row>
    <row r="103" spans="1:7" ht="12.75">
      <c r="A103" s="143">
        <v>4</v>
      </c>
      <c r="B103" s="142">
        <v>1</v>
      </c>
      <c r="C103" s="142">
        <v>1</v>
      </c>
      <c r="D103" s="142">
        <v>1</v>
      </c>
      <c r="E103" s="144" t="s">
        <v>219</v>
      </c>
      <c r="F103" s="147" t="s">
        <v>286</v>
      </c>
      <c r="G103" s="190">
        <v>0</v>
      </c>
    </row>
    <row r="104" spans="1:7" ht="12.75">
      <c r="A104" s="143">
        <v>4</v>
      </c>
      <c r="B104" s="142">
        <v>1</v>
      </c>
      <c r="C104" s="142">
        <v>1</v>
      </c>
      <c r="D104" s="142">
        <v>1</v>
      </c>
      <c r="E104" s="144" t="s">
        <v>221</v>
      </c>
      <c r="F104" s="147" t="s">
        <v>220</v>
      </c>
      <c r="G104" s="190">
        <v>16440</v>
      </c>
    </row>
    <row r="105" spans="1:7" ht="12.75">
      <c r="A105" s="143">
        <v>4</v>
      </c>
      <c r="B105" s="142">
        <v>1</v>
      </c>
      <c r="C105" s="142">
        <v>1</v>
      </c>
      <c r="D105" s="142">
        <v>1</v>
      </c>
      <c r="E105" s="144" t="s">
        <v>223</v>
      </c>
      <c r="F105" s="147" t="s">
        <v>222</v>
      </c>
      <c r="G105" s="190">
        <v>0</v>
      </c>
    </row>
    <row r="106" spans="1:7" ht="12.75">
      <c r="A106" s="143">
        <v>4</v>
      </c>
      <c r="B106" s="142">
        <v>1</v>
      </c>
      <c r="C106" s="142">
        <v>1</v>
      </c>
      <c r="D106" s="142">
        <v>1</v>
      </c>
      <c r="E106" s="144" t="s">
        <v>224</v>
      </c>
      <c r="F106" s="147" t="s">
        <v>287</v>
      </c>
      <c r="G106" s="190">
        <v>6770</v>
      </c>
    </row>
    <row r="107" spans="1:7" ht="12.75">
      <c r="A107" s="143">
        <v>4</v>
      </c>
      <c r="B107" s="142">
        <v>1</v>
      </c>
      <c r="C107" s="142">
        <v>1</v>
      </c>
      <c r="D107" s="142">
        <v>1</v>
      </c>
      <c r="E107" s="144" t="s">
        <v>225</v>
      </c>
      <c r="F107" s="147" t="s">
        <v>289</v>
      </c>
      <c r="G107" s="190">
        <v>3750</v>
      </c>
    </row>
    <row r="108" spans="1:7" ht="12.75">
      <c r="A108" s="143">
        <v>4</v>
      </c>
      <c r="B108" s="142">
        <v>1</v>
      </c>
      <c r="C108" s="142">
        <v>1</v>
      </c>
      <c r="D108" s="142">
        <v>1</v>
      </c>
      <c r="E108" s="144" t="s">
        <v>284</v>
      </c>
      <c r="F108" s="147" t="s">
        <v>290</v>
      </c>
      <c r="G108" s="190">
        <v>4750</v>
      </c>
    </row>
    <row r="109" spans="1:7" ht="12.75">
      <c r="A109" s="143">
        <v>4</v>
      </c>
      <c r="B109" s="142">
        <v>1</v>
      </c>
      <c r="C109" s="142">
        <v>1</v>
      </c>
      <c r="D109" s="142">
        <v>1</v>
      </c>
      <c r="E109" s="144" t="s">
        <v>288</v>
      </c>
      <c r="F109" s="147" t="s">
        <v>291</v>
      </c>
      <c r="G109" s="190">
        <v>3410</v>
      </c>
    </row>
    <row r="110" spans="1:7" ht="12.75">
      <c r="A110" s="143">
        <v>4</v>
      </c>
      <c r="B110" s="142">
        <v>1</v>
      </c>
      <c r="C110" s="142">
        <v>1</v>
      </c>
      <c r="D110" s="142">
        <v>1</v>
      </c>
      <c r="E110" s="144" t="s">
        <v>292</v>
      </c>
      <c r="F110" s="147" t="s">
        <v>294</v>
      </c>
      <c r="G110" s="190">
        <v>560</v>
      </c>
    </row>
    <row r="111" spans="1:7" ht="12.75">
      <c r="A111" s="143">
        <v>4</v>
      </c>
      <c r="B111" s="142">
        <v>1</v>
      </c>
      <c r="C111" s="142">
        <v>1</v>
      </c>
      <c r="D111" s="142">
        <v>1</v>
      </c>
      <c r="E111" s="144" t="s">
        <v>293</v>
      </c>
      <c r="F111" s="147" t="s">
        <v>295</v>
      </c>
      <c r="G111" s="148">
        <v>0</v>
      </c>
    </row>
    <row r="112" spans="1:7" ht="12.75">
      <c r="A112" s="143">
        <v>4</v>
      </c>
      <c r="B112" s="142">
        <v>1</v>
      </c>
      <c r="C112" s="142">
        <v>1</v>
      </c>
      <c r="D112" s="142">
        <v>2</v>
      </c>
      <c r="E112" s="144"/>
      <c r="F112" s="145" t="s">
        <v>226</v>
      </c>
      <c r="G112" s="146">
        <f>+SUM(G113:G126)</f>
        <v>0</v>
      </c>
    </row>
    <row r="113" spans="1:7" ht="12.75">
      <c r="A113" s="143">
        <v>4</v>
      </c>
      <c r="B113" s="142">
        <v>1</v>
      </c>
      <c r="C113" s="142">
        <v>1</v>
      </c>
      <c r="D113" s="142">
        <v>2</v>
      </c>
      <c r="E113" s="144" t="s">
        <v>210</v>
      </c>
      <c r="F113" s="147" t="s">
        <v>211</v>
      </c>
      <c r="G113" s="148"/>
    </row>
    <row r="114" spans="1:7" ht="12.75">
      <c r="A114" s="143">
        <v>4</v>
      </c>
      <c r="B114" s="142">
        <v>1</v>
      </c>
      <c r="C114" s="142">
        <v>1</v>
      </c>
      <c r="D114" s="142">
        <v>2</v>
      </c>
      <c r="E114" s="144" t="s">
        <v>212</v>
      </c>
      <c r="F114" s="147" t="s">
        <v>213</v>
      </c>
      <c r="G114" s="148"/>
    </row>
    <row r="115" spans="1:7" ht="12.75">
      <c r="A115" s="143">
        <v>4</v>
      </c>
      <c r="B115" s="142">
        <v>1</v>
      </c>
      <c r="C115" s="142">
        <v>1</v>
      </c>
      <c r="D115" s="142">
        <v>2</v>
      </c>
      <c r="E115" s="144" t="s">
        <v>214</v>
      </c>
      <c r="F115" s="147" t="s">
        <v>285</v>
      </c>
      <c r="G115" s="148"/>
    </row>
    <row r="116" spans="1:7" ht="12.75">
      <c r="A116" s="143">
        <v>4</v>
      </c>
      <c r="B116" s="142">
        <v>1</v>
      </c>
      <c r="C116" s="142">
        <v>1</v>
      </c>
      <c r="D116" s="142">
        <v>2</v>
      </c>
      <c r="E116" s="144" t="s">
        <v>216</v>
      </c>
      <c r="F116" s="147" t="s">
        <v>215</v>
      </c>
      <c r="G116" s="148"/>
    </row>
    <row r="117" spans="1:7" ht="12.75">
      <c r="A117" s="143">
        <v>4</v>
      </c>
      <c r="B117" s="142">
        <v>1</v>
      </c>
      <c r="C117" s="142">
        <v>1</v>
      </c>
      <c r="D117" s="142">
        <v>2</v>
      </c>
      <c r="E117" s="144" t="s">
        <v>217</v>
      </c>
      <c r="F117" s="147" t="s">
        <v>218</v>
      </c>
      <c r="G117" s="148"/>
    </row>
    <row r="118" spans="1:7" ht="12.75">
      <c r="A118" s="143">
        <v>4</v>
      </c>
      <c r="B118" s="142">
        <v>1</v>
      </c>
      <c r="C118" s="142">
        <v>1</v>
      </c>
      <c r="D118" s="142">
        <v>2</v>
      </c>
      <c r="E118" s="144" t="s">
        <v>219</v>
      </c>
      <c r="F118" s="147" t="s">
        <v>286</v>
      </c>
      <c r="G118" s="148"/>
    </row>
    <row r="119" spans="1:7" ht="12.75">
      <c r="A119" s="143">
        <v>4</v>
      </c>
      <c r="B119" s="142">
        <v>1</v>
      </c>
      <c r="C119" s="142">
        <v>1</v>
      </c>
      <c r="D119" s="142">
        <v>2</v>
      </c>
      <c r="E119" s="144" t="s">
        <v>221</v>
      </c>
      <c r="F119" s="147" t="s">
        <v>220</v>
      </c>
      <c r="G119" s="148"/>
    </row>
    <row r="120" spans="1:7" ht="12.75">
      <c r="A120" s="143">
        <v>4</v>
      </c>
      <c r="B120" s="142">
        <v>1</v>
      </c>
      <c r="C120" s="142">
        <v>1</v>
      </c>
      <c r="D120" s="142">
        <v>2</v>
      </c>
      <c r="E120" s="144" t="s">
        <v>223</v>
      </c>
      <c r="F120" s="147" t="s">
        <v>222</v>
      </c>
      <c r="G120" s="148"/>
    </row>
    <row r="121" spans="1:7" ht="12.75">
      <c r="A121" s="143">
        <v>4</v>
      </c>
      <c r="B121" s="142">
        <v>1</v>
      </c>
      <c r="C121" s="142">
        <v>1</v>
      </c>
      <c r="D121" s="142">
        <v>2</v>
      </c>
      <c r="E121" s="144" t="s">
        <v>224</v>
      </c>
      <c r="F121" s="147" t="s">
        <v>287</v>
      </c>
      <c r="G121" s="148"/>
    </row>
    <row r="122" spans="1:7" ht="12.75">
      <c r="A122" s="143">
        <v>4</v>
      </c>
      <c r="B122" s="142">
        <v>1</v>
      </c>
      <c r="C122" s="142">
        <v>1</v>
      </c>
      <c r="D122" s="142">
        <v>2</v>
      </c>
      <c r="E122" s="144" t="s">
        <v>225</v>
      </c>
      <c r="F122" s="147" t="s">
        <v>289</v>
      </c>
      <c r="G122" s="148"/>
    </row>
    <row r="123" spans="1:7" ht="12.75">
      <c r="A123" s="143">
        <v>4</v>
      </c>
      <c r="B123" s="142">
        <v>1</v>
      </c>
      <c r="C123" s="142">
        <v>1</v>
      </c>
      <c r="D123" s="142">
        <v>2</v>
      </c>
      <c r="E123" s="144" t="s">
        <v>284</v>
      </c>
      <c r="F123" s="147" t="s">
        <v>290</v>
      </c>
      <c r="G123" s="148"/>
    </row>
    <row r="124" spans="1:7" ht="12.75">
      <c r="A124" s="143">
        <v>4</v>
      </c>
      <c r="B124" s="142">
        <v>1</v>
      </c>
      <c r="C124" s="142">
        <v>1</v>
      </c>
      <c r="D124" s="142">
        <v>2</v>
      </c>
      <c r="E124" s="144" t="s">
        <v>288</v>
      </c>
      <c r="F124" s="147" t="s">
        <v>291</v>
      </c>
      <c r="G124" s="148"/>
    </row>
    <row r="125" spans="1:7" ht="12.75">
      <c r="A125" s="143">
        <v>4</v>
      </c>
      <c r="B125" s="142">
        <v>1</v>
      </c>
      <c r="C125" s="142">
        <v>1</v>
      </c>
      <c r="D125" s="142">
        <v>2</v>
      </c>
      <c r="E125" s="144" t="s">
        <v>292</v>
      </c>
      <c r="F125" s="147" t="s">
        <v>294</v>
      </c>
      <c r="G125" s="148"/>
    </row>
    <row r="126" spans="1:7" ht="12.75">
      <c r="A126" s="143">
        <v>4</v>
      </c>
      <c r="B126" s="142">
        <v>1</v>
      </c>
      <c r="C126" s="142">
        <v>1</v>
      </c>
      <c r="D126" s="142">
        <v>2</v>
      </c>
      <c r="E126" s="144" t="s">
        <v>293</v>
      </c>
      <c r="F126" s="147" t="s">
        <v>295</v>
      </c>
      <c r="G126" s="148"/>
    </row>
    <row r="127" spans="1:7" ht="12.75">
      <c r="A127" s="143">
        <v>4</v>
      </c>
      <c r="B127" s="142">
        <v>1</v>
      </c>
      <c r="C127" s="142">
        <v>2</v>
      </c>
      <c r="D127" s="142"/>
      <c r="E127" s="144"/>
      <c r="F127" s="145" t="s">
        <v>189</v>
      </c>
      <c r="G127" s="146">
        <f>+SUM(G128:G146)</f>
        <v>59180</v>
      </c>
    </row>
    <row r="128" spans="1:7" ht="12.75">
      <c r="A128" s="143">
        <v>4</v>
      </c>
      <c r="B128" s="142">
        <v>1</v>
      </c>
      <c r="C128" s="142">
        <v>2</v>
      </c>
      <c r="D128" s="142"/>
      <c r="E128" s="142">
        <v>1</v>
      </c>
      <c r="F128" s="147" t="s">
        <v>399</v>
      </c>
      <c r="G128" s="148"/>
    </row>
    <row r="129" spans="1:7" ht="12.75">
      <c r="A129" s="143">
        <v>4</v>
      </c>
      <c r="B129" s="142">
        <v>1</v>
      </c>
      <c r="C129" s="142">
        <v>2</v>
      </c>
      <c r="D129" s="142"/>
      <c r="E129" s="142">
        <v>2</v>
      </c>
      <c r="F129" s="147" t="s">
        <v>400</v>
      </c>
      <c r="G129" s="148"/>
    </row>
    <row r="130" spans="1:7" ht="12.75">
      <c r="A130" s="143">
        <v>4</v>
      </c>
      <c r="B130" s="142">
        <v>1</v>
      </c>
      <c r="C130" s="142">
        <v>2</v>
      </c>
      <c r="D130" s="142"/>
      <c r="E130" s="142">
        <v>3</v>
      </c>
      <c r="F130" s="147" t="s">
        <v>401</v>
      </c>
      <c r="G130" s="148"/>
    </row>
    <row r="131" spans="1:7" ht="12.75">
      <c r="A131" s="143">
        <v>4</v>
      </c>
      <c r="B131" s="142">
        <v>1</v>
      </c>
      <c r="C131" s="142">
        <v>2</v>
      </c>
      <c r="D131" s="142"/>
      <c r="E131" s="142">
        <v>4</v>
      </c>
      <c r="F131" s="147" t="s">
        <v>402</v>
      </c>
      <c r="G131" s="148"/>
    </row>
    <row r="132" spans="1:7" ht="12.75">
      <c r="A132" s="143">
        <v>4</v>
      </c>
      <c r="B132" s="142">
        <v>1</v>
      </c>
      <c r="C132" s="142">
        <v>2</v>
      </c>
      <c r="D132" s="142"/>
      <c r="E132" s="142">
        <v>5</v>
      </c>
      <c r="F132" s="147" t="s">
        <v>403</v>
      </c>
      <c r="G132" s="148">
        <v>5000</v>
      </c>
    </row>
    <row r="133" spans="1:7" ht="12.75">
      <c r="A133" s="143">
        <v>4</v>
      </c>
      <c r="B133" s="142">
        <v>1</v>
      </c>
      <c r="C133" s="142">
        <v>2</v>
      </c>
      <c r="D133" s="142"/>
      <c r="E133" s="142">
        <v>6</v>
      </c>
      <c r="F133" s="147" t="s">
        <v>404</v>
      </c>
      <c r="G133" s="148"/>
    </row>
    <row r="134" spans="1:7" ht="12.75">
      <c r="A134" s="143">
        <v>4</v>
      </c>
      <c r="B134" s="142">
        <v>1</v>
      </c>
      <c r="C134" s="142">
        <v>2</v>
      </c>
      <c r="D134" s="142"/>
      <c r="E134" s="142">
        <v>7</v>
      </c>
      <c r="F134" s="147" t="s">
        <v>405</v>
      </c>
      <c r="G134" s="148"/>
    </row>
    <row r="135" spans="1:7" ht="12.75">
      <c r="A135" s="143">
        <v>4</v>
      </c>
      <c r="B135" s="142">
        <v>1</v>
      </c>
      <c r="C135" s="142">
        <v>2</v>
      </c>
      <c r="D135" s="142"/>
      <c r="E135" s="142">
        <v>8</v>
      </c>
      <c r="F135" s="147" t="s">
        <v>406</v>
      </c>
      <c r="G135" s="148"/>
    </row>
    <row r="136" spans="1:7" ht="12.75">
      <c r="A136" s="143">
        <v>4</v>
      </c>
      <c r="B136" s="142">
        <v>1</v>
      </c>
      <c r="C136" s="142">
        <v>2</v>
      </c>
      <c r="D136" s="142"/>
      <c r="E136" s="142">
        <v>9</v>
      </c>
      <c r="F136" s="147" t="s">
        <v>407</v>
      </c>
      <c r="G136" s="148">
        <v>1000</v>
      </c>
    </row>
    <row r="137" spans="1:7" ht="12.75">
      <c r="A137" s="143">
        <v>4</v>
      </c>
      <c r="B137" s="142">
        <v>1</v>
      </c>
      <c r="C137" s="142">
        <v>2</v>
      </c>
      <c r="D137" s="142"/>
      <c r="E137" s="142">
        <v>10</v>
      </c>
      <c r="F137" s="147" t="s">
        <v>408</v>
      </c>
      <c r="G137" s="148"/>
    </row>
    <row r="138" spans="1:7" ht="12.75">
      <c r="A138" s="143">
        <v>4</v>
      </c>
      <c r="B138" s="142">
        <v>1</v>
      </c>
      <c r="C138" s="142">
        <v>2</v>
      </c>
      <c r="D138" s="142"/>
      <c r="E138" s="142">
        <v>11</v>
      </c>
      <c r="F138" s="147" t="s">
        <v>409</v>
      </c>
      <c r="G138" s="148">
        <v>2000</v>
      </c>
    </row>
    <row r="139" spans="1:7" ht="12.75">
      <c r="A139" s="143">
        <v>4</v>
      </c>
      <c r="B139" s="142">
        <v>1</v>
      </c>
      <c r="C139" s="142">
        <v>2</v>
      </c>
      <c r="D139" s="142"/>
      <c r="E139" s="142">
        <v>12</v>
      </c>
      <c r="F139" s="147" t="s">
        <v>410</v>
      </c>
      <c r="G139" s="148"/>
    </row>
    <row r="140" spans="1:7" ht="12.75">
      <c r="A140" s="143">
        <v>4</v>
      </c>
      <c r="B140" s="142">
        <v>1</v>
      </c>
      <c r="C140" s="142">
        <v>2</v>
      </c>
      <c r="D140" s="142"/>
      <c r="E140" s="142">
        <v>13</v>
      </c>
      <c r="F140" s="147" t="s">
        <v>411</v>
      </c>
      <c r="G140" s="148">
        <v>1000</v>
      </c>
    </row>
    <row r="141" spans="1:7" ht="12.75">
      <c r="A141" s="143">
        <v>4</v>
      </c>
      <c r="B141" s="142">
        <v>1</v>
      </c>
      <c r="C141" s="142">
        <v>2</v>
      </c>
      <c r="D141" s="142"/>
      <c r="E141" s="142">
        <v>14</v>
      </c>
      <c r="F141" s="147" t="s">
        <v>412</v>
      </c>
      <c r="G141" s="148"/>
    </row>
    <row r="142" spans="1:7" ht="12.75">
      <c r="A142" s="143">
        <v>4</v>
      </c>
      <c r="B142" s="142">
        <v>1</v>
      </c>
      <c r="C142" s="142">
        <v>2</v>
      </c>
      <c r="D142" s="142"/>
      <c r="E142" s="142">
        <v>15</v>
      </c>
      <c r="F142" s="147" t="s">
        <v>413</v>
      </c>
      <c r="G142" s="148">
        <v>50180</v>
      </c>
    </row>
    <row r="143" spans="1:7" ht="12.75">
      <c r="A143" s="143">
        <v>4</v>
      </c>
      <c r="B143" s="142">
        <v>1</v>
      </c>
      <c r="C143" s="142">
        <v>2</v>
      </c>
      <c r="D143" s="142"/>
      <c r="E143" s="142">
        <v>16</v>
      </c>
      <c r="F143" s="147" t="s">
        <v>414</v>
      </c>
      <c r="G143" s="148"/>
    </row>
    <row r="144" spans="1:7" ht="12.75">
      <c r="A144" s="143">
        <v>4</v>
      </c>
      <c r="B144" s="142">
        <v>1</v>
      </c>
      <c r="C144" s="142">
        <v>2</v>
      </c>
      <c r="D144" s="142"/>
      <c r="E144" s="142">
        <v>17</v>
      </c>
      <c r="F144" s="147" t="s">
        <v>415</v>
      </c>
      <c r="G144" s="148"/>
    </row>
    <row r="145" spans="1:7" ht="12.75">
      <c r="A145" s="143">
        <v>4</v>
      </c>
      <c r="B145" s="142">
        <v>1</v>
      </c>
      <c r="C145" s="142">
        <v>2</v>
      </c>
      <c r="D145" s="142"/>
      <c r="E145" s="142">
        <v>18</v>
      </c>
      <c r="F145" s="147" t="s">
        <v>416</v>
      </c>
      <c r="G145" s="148"/>
    </row>
    <row r="146" spans="1:7" ht="12.75">
      <c r="A146" s="143">
        <v>4</v>
      </c>
      <c r="B146" s="142">
        <v>1</v>
      </c>
      <c r="C146" s="142">
        <v>2</v>
      </c>
      <c r="D146" s="142"/>
      <c r="E146" s="142">
        <v>19</v>
      </c>
      <c r="F146" s="147" t="s">
        <v>417</v>
      </c>
      <c r="G146" s="148"/>
    </row>
    <row r="147" spans="1:7" ht="12.75">
      <c r="A147" s="143">
        <v>4</v>
      </c>
      <c r="B147" s="142">
        <v>1</v>
      </c>
      <c r="C147" s="142">
        <v>3</v>
      </c>
      <c r="D147" s="142"/>
      <c r="E147" s="144"/>
      <c r="F147" s="145" t="s">
        <v>190</v>
      </c>
      <c r="G147" s="146">
        <f>+SUM(G148:G169)</f>
        <v>227750</v>
      </c>
    </row>
    <row r="148" spans="1:7" ht="12.75">
      <c r="A148" s="143">
        <v>4</v>
      </c>
      <c r="B148" s="142">
        <v>1</v>
      </c>
      <c r="C148" s="142">
        <v>3</v>
      </c>
      <c r="D148" s="142"/>
      <c r="E148" s="142">
        <v>1</v>
      </c>
      <c r="F148" s="147" t="s">
        <v>418</v>
      </c>
      <c r="G148" s="148"/>
    </row>
    <row r="149" spans="1:7" ht="12.75">
      <c r="A149" s="143">
        <v>4</v>
      </c>
      <c r="B149" s="142">
        <v>1</v>
      </c>
      <c r="C149" s="142">
        <v>3</v>
      </c>
      <c r="D149" s="142"/>
      <c r="E149" s="142">
        <v>2</v>
      </c>
      <c r="F149" s="147" t="s">
        <v>419</v>
      </c>
      <c r="G149" s="148"/>
    </row>
    <row r="150" spans="1:7" ht="12.75">
      <c r="A150" s="143">
        <v>4</v>
      </c>
      <c r="B150" s="142">
        <v>1</v>
      </c>
      <c r="C150" s="142">
        <v>3</v>
      </c>
      <c r="D150" s="142"/>
      <c r="E150" s="142">
        <v>3</v>
      </c>
      <c r="F150" s="147" t="s">
        <v>420</v>
      </c>
      <c r="G150" s="148"/>
    </row>
    <row r="151" spans="1:7" ht="12.75">
      <c r="A151" s="143">
        <v>4</v>
      </c>
      <c r="B151" s="142">
        <v>1</v>
      </c>
      <c r="C151" s="142">
        <v>3</v>
      </c>
      <c r="D151" s="142"/>
      <c r="E151" s="142">
        <v>4</v>
      </c>
      <c r="F151" s="147" t="s">
        <v>421</v>
      </c>
      <c r="G151" s="148"/>
    </row>
    <row r="152" spans="1:7" ht="12.75">
      <c r="A152" s="143">
        <v>4</v>
      </c>
      <c r="B152" s="142">
        <v>1</v>
      </c>
      <c r="C152" s="142">
        <v>3</v>
      </c>
      <c r="D152" s="142"/>
      <c r="E152" s="142">
        <v>5</v>
      </c>
      <c r="F152" s="147" t="s">
        <v>422</v>
      </c>
      <c r="G152" s="148">
        <v>140800</v>
      </c>
    </row>
    <row r="153" spans="1:7" ht="12.75">
      <c r="A153" s="143">
        <v>4</v>
      </c>
      <c r="B153" s="142">
        <v>1</v>
      </c>
      <c r="C153" s="142">
        <v>3</v>
      </c>
      <c r="D153" s="142"/>
      <c r="E153" s="142">
        <v>6</v>
      </c>
      <c r="F153" s="147" t="s">
        <v>423</v>
      </c>
      <c r="G153" s="148"/>
    </row>
    <row r="154" spans="1:7" ht="12.75">
      <c r="A154" s="143">
        <v>4</v>
      </c>
      <c r="B154" s="142">
        <v>1</v>
      </c>
      <c r="C154" s="142">
        <v>3</v>
      </c>
      <c r="D154" s="142"/>
      <c r="E154" s="142">
        <v>7</v>
      </c>
      <c r="F154" s="147" t="s">
        <v>424</v>
      </c>
      <c r="G154" s="148">
        <v>5000</v>
      </c>
    </row>
    <row r="155" spans="1:7" ht="12.75">
      <c r="A155" s="143">
        <v>4</v>
      </c>
      <c r="B155" s="142">
        <v>1</v>
      </c>
      <c r="C155" s="142">
        <v>3</v>
      </c>
      <c r="D155" s="142"/>
      <c r="E155" s="142">
        <v>8</v>
      </c>
      <c r="F155" s="147" t="s">
        <v>425</v>
      </c>
      <c r="G155" s="148"/>
    </row>
    <row r="156" spans="1:7" ht="12.75">
      <c r="A156" s="143">
        <v>4</v>
      </c>
      <c r="B156" s="142">
        <v>1</v>
      </c>
      <c r="C156" s="142">
        <v>3</v>
      </c>
      <c r="D156" s="142"/>
      <c r="E156" s="142">
        <v>9</v>
      </c>
      <c r="F156" s="147" t="s">
        <v>426</v>
      </c>
      <c r="G156" s="148">
        <v>10000</v>
      </c>
    </row>
    <row r="157" spans="1:7" ht="12.75">
      <c r="A157" s="143">
        <v>4</v>
      </c>
      <c r="B157" s="142">
        <v>1</v>
      </c>
      <c r="C157" s="142">
        <v>3</v>
      </c>
      <c r="D157" s="142"/>
      <c r="E157" s="142">
        <v>10</v>
      </c>
      <c r="F157" s="147" t="s">
        <v>427</v>
      </c>
      <c r="G157" s="148">
        <v>10000</v>
      </c>
    </row>
    <row r="158" spans="1:7" ht="12.75">
      <c r="A158" s="143">
        <v>4</v>
      </c>
      <c r="B158" s="142">
        <v>1</v>
      </c>
      <c r="C158" s="142">
        <v>3</v>
      </c>
      <c r="D158" s="142"/>
      <c r="E158" s="142">
        <v>11</v>
      </c>
      <c r="F158" s="147" t="s">
        <v>428</v>
      </c>
      <c r="G158" s="148"/>
    </row>
    <row r="159" spans="1:7" ht="12.75">
      <c r="A159" s="143">
        <v>4</v>
      </c>
      <c r="B159" s="142">
        <v>1</v>
      </c>
      <c r="C159" s="142">
        <v>3</v>
      </c>
      <c r="D159" s="142"/>
      <c r="E159" s="142">
        <v>12</v>
      </c>
      <c r="F159" s="147" t="s">
        <v>429</v>
      </c>
      <c r="G159" s="148"/>
    </row>
    <row r="160" spans="1:7" ht="12.75">
      <c r="A160" s="143">
        <v>4</v>
      </c>
      <c r="B160" s="142">
        <v>1</v>
      </c>
      <c r="C160" s="142">
        <v>3</v>
      </c>
      <c r="D160" s="142"/>
      <c r="E160" s="142">
        <v>13</v>
      </c>
      <c r="F160" s="147" t="s">
        <v>430</v>
      </c>
      <c r="G160" s="148"/>
    </row>
    <row r="161" spans="1:7" ht="12.75">
      <c r="A161" s="143">
        <v>4</v>
      </c>
      <c r="B161" s="142">
        <v>1</v>
      </c>
      <c r="C161" s="142">
        <v>3</v>
      </c>
      <c r="D161" s="142"/>
      <c r="E161" s="142">
        <v>14</v>
      </c>
      <c r="F161" s="147" t="s">
        <v>431</v>
      </c>
      <c r="G161" s="148"/>
    </row>
    <row r="162" spans="1:7" ht="12.75">
      <c r="A162" s="143">
        <v>4</v>
      </c>
      <c r="B162" s="142">
        <v>1</v>
      </c>
      <c r="C162" s="142">
        <v>3</v>
      </c>
      <c r="D162" s="142"/>
      <c r="E162" s="142">
        <v>15</v>
      </c>
      <c r="F162" s="147" t="s">
        <v>432</v>
      </c>
      <c r="G162" s="148"/>
    </row>
    <row r="163" spans="1:7" ht="12.75">
      <c r="A163" s="143">
        <v>4</v>
      </c>
      <c r="B163" s="142">
        <v>1</v>
      </c>
      <c r="C163" s="142">
        <v>3</v>
      </c>
      <c r="D163" s="142"/>
      <c r="E163" s="142">
        <v>16</v>
      </c>
      <c r="F163" s="147" t="s">
        <v>433</v>
      </c>
      <c r="G163" s="148"/>
    </row>
    <row r="164" spans="1:7" ht="12.75">
      <c r="A164" s="143">
        <v>4</v>
      </c>
      <c r="B164" s="142">
        <v>1</v>
      </c>
      <c r="C164" s="142">
        <v>3</v>
      </c>
      <c r="D164" s="142"/>
      <c r="E164" s="142">
        <v>17</v>
      </c>
      <c r="F164" s="147" t="s">
        <v>434</v>
      </c>
      <c r="G164" s="148">
        <v>15000</v>
      </c>
    </row>
    <row r="165" spans="1:7" ht="12.75">
      <c r="A165" s="143">
        <v>4</v>
      </c>
      <c r="B165" s="142">
        <v>1</v>
      </c>
      <c r="C165" s="142">
        <v>3</v>
      </c>
      <c r="D165" s="142"/>
      <c r="E165" s="142">
        <v>18</v>
      </c>
      <c r="F165" s="147" t="s">
        <v>435</v>
      </c>
      <c r="G165" s="148"/>
    </row>
    <row r="166" spans="1:7" ht="12.75">
      <c r="A166" s="143">
        <v>4</v>
      </c>
      <c r="B166" s="142">
        <v>1</v>
      </c>
      <c r="C166" s="142">
        <v>3</v>
      </c>
      <c r="D166" s="142"/>
      <c r="E166" s="142">
        <v>19</v>
      </c>
      <c r="F166" s="147" t="s">
        <v>436</v>
      </c>
      <c r="G166" s="148"/>
    </row>
    <row r="167" spans="1:7" ht="12.75">
      <c r="A167" s="143">
        <v>4</v>
      </c>
      <c r="B167" s="142">
        <v>1</v>
      </c>
      <c r="C167" s="142">
        <v>3</v>
      </c>
      <c r="D167" s="142"/>
      <c r="E167" s="142">
        <v>20</v>
      </c>
      <c r="F167" s="147" t="s">
        <v>437</v>
      </c>
      <c r="G167" s="148">
        <v>34950</v>
      </c>
    </row>
    <row r="168" spans="1:7" ht="12.75">
      <c r="A168" s="143">
        <v>4</v>
      </c>
      <c r="B168" s="142">
        <v>1</v>
      </c>
      <c r="C168" s="142">
        <v>3</v>
      </c>
      <c r="D168" s="142"/>
      <c r="E168" s="142">
        <v>21</v>
      </c>
      <c r="F168" s="147" t="s">
        <v>438</v>
      </c>
      <c r="G168" s="148"/>
    </row>
    <row r="169" spans="1:7" ht="12.75">
      <c r="A169" s="143">
        <v>4</v>
      </c>
      <c r="B169" s="142">
        <v>1</v>
      </c>
      <c r="C169" s="142">
        <v>3</v>
      </c>
      <c r="D169" s="142"/>
      <c r="E169" s="142" t="s">
        <v>801</v>
      </c>
      <c r="F169" s="147" t="s">
        <v>811</v>
      </c>
      <c r="G169" s="148">
        <v>12000</v>
      </c>
    </row>
    <row r="170" spans="1:7" ht="12.75">
      <c r="A170" s="143">
        <v>5</v>
      </c>
      <c r="B170" s="142">
        <v>1</v>
      </c>
      <c r="C170" s="142">
        <v>1</v>
      </c>
      <c r="D170" s="142"/>
      <c r="E170" s="144"/>
      <c r="F170" s="145" t="s">
        <v>193</v>
      </c>
      <c r="G170" s="146">
        <f>+SUM(G171:G181)</f>
        <v>0</v>
      </c>
    </row>
    <row r="171" spans="1:7" ht="12.75">
      <c r="A171" s="143">
        <v>5</v>
      </c>
      <c r="B171" s="142">
        <v>1</v>
      </c>
      <c r="C171" s="142">
        <v>1</v>
      </c>
      <c r="D171" s="142"/>
      <c r="E171" s="142">
        <v>1</v>
      </c>
      <c r="F171" s="147" t="s">
        <v>439</v>
      </c>
      <c r="G171" s="148"/>
    </row>
    <row r="172" spans="1:7" ht="12.75">
      <c r="A172" s="143">
        <v>5</v>
      </c>
      <c r="B172" s="142">
        <v>1</v>
      </c>
      <c r="C172" s="142">
        <v>1</v>
      </c>
      <c r="D172" s="142"/>
      <c r="E172" s="142">
        <v>2</v>
      </c>
      <c r="F172" s="147" t="s">
        <v>440</v>
      </c>
      <c r="G172" s="148"/>
    </row>
    <row r="173" spans="1:7" ht="12.75">
      <c r="A173" s="143">
        <v>5</v>
      </c>
      <c r="B173" s="142">
        <v>1</v>
      </c>
      <c r="C173" s="142">
        <v>1</v>
      </c>
      <c r="D173" s="142"/>
      <c r="E173" s="142">
        <v>3</v>
      </c>
      <c r="F173" s="147" t="s">
        <v>441</v>
      </c>
      <c r="G173" s="148"/>
    </row>
    <row r="174" spans="1:7" ht="12.75">
      <c r="A174" s="143">
        <v>5</v>
      </c>
      <c r="B174" s="142">
        <v>1</v>
      </c>
      <c r="C174" s="142">
        <v>1</v>
      </c>
      <c r="D174" s="142"/>
      <c r="E174" s="142">
        <v>4</v>
      </c>
      <c r="F174" s="147" t="s">
        <v>442</v>
      </c>
      <c r="G174" s="148"/>
    </row>
    <row r="175" spans="1:7" ht="12.75">
      <c r="A175" s="143">
        <v>5</v>
      </c>
      <c r="B175" s="142">
        <v>1</v>
      </c>
      <c r="C175" s="142">
        <v>1</v>
      </c>
      <c r="D175" s="142"/>
      <c r="E175" s="142">
        <v>5</v>
      </c>
      <c r="F175" s="147" t="s">
        <v>443</v>
      </c>
      <c r="G175" s="148"/>
    </row>
    <row r="176" spans="1:7" ht="12.75">
      <c r="A176" s="143">
        <v>5</v>
      </c>
      <c r="B176" s="142">
        <v>1</v>
      </c>
      <c r="C176" s="142">
        <v>1</v>
      </c>
      <c r="D176" s="142"/>
      <c r="E176" s="142">
        <v>6</v>
      </c>
      <c r="F176" s="147" t="s">
        <v>444</v>
      </c>
      <c r="G176" s="148"/>
    </row>
    <row r="177" spans="1:7" ht="12.75">
      <c r="A177" s="143">
        <v>5</v>
      </c>
      <c r="B177" s="142">
        <v>1</v>
      </c>
      <c r="C177" s="142">
        <v>1</v>
      </c>
      <c r="D177" s="142"/>
      <c r="E177" s="142">
        <v>7</v>
      </c>
      <c r="F177" s="147" t="s">
        <v>452</v>
      </c>
      <c r="G177" s="148"/>
    </row>
    <row r="178" spans="1:7" ht="12.75">
      <c r="A178" s="143">
        <v>5</v>
      </c>
      <c r="B178" s="142">
        <v>1</v>
      </c>
      <c r="C178" s="142">
        <v>1</v>
      </c>
      <c r="D178" s="142"/>
      <c r="E178" s="142">
        <v>8</v>
      </c>
      <c r="F178" s="147" t="s">
        <v>453</v>
      </c>
      <c r="G178" s="148"/>
    </row>
    <row r="179" spans="1:7" ht="12.75">
      <c r="A179" s="143">
        <v>5</v>
      </c>
      <c r="B179" s="142">
        <v>1</v>
      </c>
      <c r="C179" s="142">
        <v>1</v>
      </c>
      <c r="D179" s="142"/>
      <c r="E179" s="142">
        <v>9</v>
      </c>
      <c r="F179" s="147" t="s">
        <v>456</v>
      </c>
      <c r="G179" s="148"/>
    </row>
    <row r="180" spans="1:7" ht="12.75">
      <c r="A180" s="143">
        <v>5</v>
      </c>
      <c r="B180" s="142">
        <v>1</v>
      </c>
      <c r="C180" s="142">
        <v>1</v>
      </c>
      <c r="D180" s="142"/>
      <c r="E180" s="142">
        <v>10</v>
      </c>
      <c r="F180" s="147" t="s">
        <v>454</v>
      </c>
      <c r="G180" s="148"/>
    </row>
    <row r="181" spans="1:7" ht="13.5" thickBot="1">
      <c r="A181" s="151">
        <v>5</v>
      </c>
      <c r="B181" s="152">
        <v>1</v>
      </c>
      <c r="C181" s="152">
        <v>1</v>
      </c>
      <c r="D181" s="152"/>
      <c r="E181" s="152" t="s">
        <v>470</v>
      </c>
      <c r="F181" s="154" t="s">
        <v>297</v>
      </c>
      <c r="G181" s="155"/>
    </row>
    <row r="182" spans="6:7" ht="13.5" thickBot="1">
      <c r="F182" s="332" t="s">
        <v>234</v>
      </c>
      <c r="G182" s="319">
        <f>+G97+G112+G127+G147+G170</f>
        <v>347450</v>
      </c>
    </row>
  </sheetData>
  <sheetProtection/>
  <mergeCells count="6">
    <mergeCell ref="A2:G2"/>
    <mergeCell ref="A4:E4"/>
    <mergeCell ref="A93:G93"/>
    <mergeCell ref="A95:E95"/>
    <mergeCell ref="G4:G5"/>
    <mergeCell ref="G95:G96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66" r:id="rId1"/>
  <rowBreaks count="1" manualBreakCount="1">
    <brk id="9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zoomScaleSheetLayoutView="75" zoomScalePageLayoutView="0" workbookViewId="0" topLeftCell="A1">
      <selection activeCell="H48" sqref="H48"/>
    </sheetView>
  </sheetViews>
  <sheetFormatPr defaultColWidth="11.421875" defaultRowHeight="12.75"/>
  <cols>
    <col min="1" max="1" width="7.421875" style="0" customWidth="1"/>
    <col min="2" max="2" width="5.8515625" style="0" bestFit="1" customWidth="1"/>
    <col min="3" max="3" width="7.57421875" style="0" customWidth="1"/>
    <col min="4" max="4" width="8.28125" style="0" bestFit="1" customWidth="1"/>
    <col min="5" max="5" width="7.00390625" style="0" bestFit="1" customWidth="1"/>
    <col min="6" max="6" width="55.8515625" style="0" customWidth="1"/>
    <col min="7" max="7" width="16.28125" style="12" customWidth="1"/>
  </cols>
  <sheetData>
    <row r="1" spans="1:7" ht="12.75">
      <c r="A1" s="63" t="str">
        <f>+'serv.espec.'!A1</f>
        <v>Ordenanza N° 5677/08</v>
      </c>
      <c r="B1" s="43"/>
      <c r="C1" s="43"/>
      <c r="D1" s="43"/>
      <c r="E1" s="43"/>
      <c r="F1" s="43"/>
      <c r="G1" s="64"/>
    </row>
    <row r="2" spans="1:7" ht="15">
      <c r="A2" s="497" t="s">
        <v>326</v>
      </c>
      <c r="B2" s="497"/>
      <c r="C2" s="497"/>
      <c r="D2" s="497"/>
      <c r="E2" s="497"/>
      <c r="F2" s="497"/>
      <c r="G2" s="497"/>
    </row>
    <row r="3" spans="1:7" ht="13.5" thickBot="1">
      <c r="A3" s="28" t="s">
        <v>270</v>
      </c>
      <c r="B3" s="43"/>
      <c r="C3" s="43"/>
      <c r="D3" s="43"/>
      <c r="E3" s="43"/>
      <c r="F3" s="43"/>
      <c r="G3" s="14">
        <v>811</v>
      </c>
    </row>
    <row r="4" spans="1:7" ht="13.5" thickBot="1">
      <c r="A4" s="507" t="s">
        <v>167</v>
      </c>
      <c r="B4" s="508"/>
      <c r="C4" s="508"/>
      <c r="D4" s="508"/>
      <c r="E4" s="508"/>
      <c r="F4" s="320" t="s">
        <v>201</v>
      </c>
      <c r="G4" s="509" t="s">
        <v>202</v>
      </c>
    </row>
    <row r="5" spans="1:7" ht="13.5" thickBot="1">
      <c r="A5" s="312" t="s">
        <v>203</v>
      </c>
      <c r="B5" s="312" t="s">
        <v>204</v>
      </c>
      <c r="C5" s="312" t="s">
        <v>205</v>
      </c>
      <c r="D5" s="312" t="s">
        <v>171</v>
      </c>
      <c r="E5" s="315" t="s">
        <v>206</v>
      </c>
      <c r="F5" s="321" t="s">
        <v>207</v>
      </c>
      <c r="G5" s="510"/>
    </row>
    <row r="6" spans="1:7" ht="12.75">
      <c r="A6" s="138">
        <v>4</v>
      </c>
      <c r="B6" s="139"/>
      <c r="C6" s="139"/>
      <c r="D6" s="139"/>
      <c r="E6" s="156"/>
      <c r="F6" s="157" t="s">
        <v>127</v>
      </c>
      <c r="G6" s="159">
        <f>+G7+G13+G15</f>
        <v>1528450</v>
      </c>
    </row>
    <row r="7" spans="1:7" ht="12.75">
      <c r="A7" s="143">
        <v>4</v>
      </c>
      <c r="B7" s="142">
        <v>1</v>
      </c>
      <c r="C7" s="142"/>
      <c r="D7" s="142"/>
      <c r="E7" s="144"/>
      <c r="F7" s="145" t="s">
        <v>208</v>
      </c>
      <c r="G7" s="146">
        <f>+G8+G11+G12</f>
        <v>1528450</v>
      </c>
    </row>
    <row r="8" spans="1:7" ht="12.75">
      <c r="A8" s="143">
        <v>4</v>
      </c>
      <c r="B8" s="142">
        <v>1</v>
      </c>
      <c r="C8" s="142">
        <v>1</v>
      </c>
      <c r="D8" s="142"/>
      <c r="E8" s="144"/>
      <c r="F8" s="145" t="s">
        <v>188</v>
      </c>
      <c r="G8" s="146">
        <f>+G9+G10</f>
        <v>1423000</v>
      </c>
    </row>
    <row r="9" spans="1:7" ht="12.75">
      <c r="A9" s="143">
        <v>4</v>
      </c>
      <c r="B9" s="142">
        <v>1</v>
      </c>
      <c r="C9" s="142">
        <v>1</v>
      </c>
      <c r="D9" s="142">
        <v>1</v>
      </c>
      <c r="E9" s="144"/>
      <c r="F9" s="145" t="s">
        <v>209</v>
      </c>
      <c r="G9" s="146">
        <f>+ANEXO7!G6</f>
        <v>1423000</v>
      </c>
    </row>
    <row r="10" spans="1:7" ht="12.75">
      <c r="A10" s="143">
        <v>4</v>
      </c>
      <c r="B10" s="142">
        <v>1</v>
      </c>
      <c r="C10" s="142">
        <v>1</v>
      </c>
      <c r="D10" s="142">
        <v>2</v>
      </c>
      <c r="E10" s="144"/>
      <c r="F10" s="145" t="s">
        <v>226</v>
      </c>
      <c r="G10" s="146">
        <f>+ANEXO7!G21</f>
        <v>0</v>
      </c>
    </row>
    <row r="11" spans="1:7" ht="12.75">
      <c r="A11" s="143">
        <v>4</v>
      </c>
      <c r="B11" s="142">
        <v>1</v>
      </c>
      <c r="C11" s="142">
        <v>2</v>
      </c>
      <c r="D11" s="142"/>
      <c r="E11" s="144"/>
      <c r="F11" s="145" t="s">
        <v>189</v>
      </c>
      <c r="G11" s="146">
        <f>+ANEXO7!G36</f>
        <v>51350</v>
      </c>
    </row>
    <row r="12" spans="1:7" ht="12.75">
      <c r="A12" s="143">
        <v>4</v>
      </c>
      <c r="B12" s="142">
        <v>1</v>
      </c>
      <c r="C12" s="142">
        <v>3</v>
      </c>
      <c r="D12" s="142"/>
      <c r="E12" s="144"/>
      <c r="F12" s="145" t="s">
        <v>190</v>
      </c>
      <c r="G12" s="146">
        <f>+ANEXO7!G55</f>
        <v>54100</v>
      </c>
    </row>
    <row r="13" spans="1:7" ht="12.75">
      <c r="A13" s="143">
        <v>4</v>
      </c>
      <c r="B13" s="142">
        <v>2</v>
      </c>
      <c r="C13" s="142"/>
      <c r="D13" s="142"/>
      <c r="E13" s="144"/>
      <c r="F13" s="145" t="s">
        <v>227</v>
      </c>
      <c r="G13" s="146">
        <f>+G14</f>
        <v>0</v>
      </c>
    </row>
    <row r="14" spans="1:7" ht="12.75">
      <c r="A14" s="143">
        <v>4</v>
      </c>
      <c r="B14" s="142">
        <v>2</v>
      </c>
      <c r="C14" s="142">
        <v>1</v>
      </c>
      <c r="D14" s="142"/>
      <c r="E14" s="144"/>
      <c r="F14" s="145" t="s">
        <v>228</v>
      </c>
      <c r="G14" s="148"/>
    </row>
    <row r="15" spans="1:7" ht="12.75">
      <c r="A15" s="143">
        <v>4</v>
      </c>
      <c r="B15" s="142">
        <v>3</v>
      </c>
      <c r="C15" s="142"/>
      <c r="D15" s="142"/>
      <c r="E15" s="144"/>
      <c r="F15" s="145" t="s">
        <v>229</v>
      </c>
      <c r="G15" s="146">
        <f>+G16</f>
        <v>0</v>
      </c>
    </row>
    <row r="16" spans="1:7" ht="12.75">
      <c r="A16" s="143">
        <v>4</v>
      </c>
      <c r="B16" s="142">
        <v>3</v>
      </c>
      <c r="C16" s="142">
        <v>1</v>
      </c>
      <c r="D16" s="142"/>
      <c r="E16" s="144"/>
      <c r="F16" s="145" t="s">
        <v>192</v>
      </c>
      <c r="G16" s="148"/>
    </row>
    <row r="17" spans="1:7" ht="12.75">
      <c r="A17" s="140">
        <v>5</v>
      </c>
      <c r="B17" s="142"/>
      <c r="C17" s="142"/>
      <c r="D17" s="142"/>
      <c r="E17" s="144"/>
      <c r="F17" s="145" t="s">
        <v>136</v>
      </c>
      <c r="G17" s="146">
        <f>+G18+G21+G22</f>
        <v>37860</v>
      </c>
    </row>
    <row r="18" spans="1:7" ht="12.75">
      <c r="A18" s="143">
        <v>5</v>
      </c>
      <c r="B18" s="142">
        <v>1</v>
      </c>
      <c r="C18" s="142"/>
      <c r="D18" s="142"/>
      <c r="E18" s="144"/>
      <c r="F18" s="145" t="s">
        <v>230</v>
      </c>
      <c r="G18" s="146">
        <f>+G19+G20</f>
        <v>37860</v>
      </c>
    </row>
    <row r="19" spans="1:7" ht="12.75">
      <c r="A19" s="143">
        <v>5</v>
      </c>
      <c r="B19" s="142">
        <v>1</v>
      </c>
      <c r="C19" s="142">
        <v>1</v>
      </c>
      <c r="D19" s="142"/>
      <c r="E19" s="144"/>
      <c r="F19" s="145" t="s">
        <v>193</v>
      </c>
      <c r="G19" s="148">
        <f>+ANEXO7!G78</f>
        <v>37860</v>
      </c>
    </row>
    <row r="20" spans="1:7" ht="12.75">
      <c r="A20" s="143">
        <v>5</v>
      </c>
      <c r="B20" s="142">
        <v>1</v>
      </c>
      <c r="C20" s="142">
        <v>2</v>
      </c>
      <c r="D20" s="142"/>
      <c r="E20" s="142"/>
      <c r="F20" s="145" t="s">
        <v>194</v>
      </c>
      <c r="G20" s="148">
        <v>0</v>
      </c>
    </row>
    <row r="21" spans="1:7" ht="12.75">
      <c r="A21" s="143">
        <v>5</v>
      </c>
      <c r="B21" s="142">
        <v>2</v>
      </c>
      <c r="C21" s="142"/>
      <c r="D21" s="142"/>
      <c r="E21" s="142"/>
      <c r="F21" s="145" t="s">
        <v>231</v>
      </c>
      <c r="G21" s="146">
        <v>0</v>
      </c>
    </row>
    <row r="22" spans="1:7" ht="12.75">
      <c r="A22" s="143">
        <v>5</v>
      </c>
      <c r="B22" s="142">
        <v>3</v>
      </c>
      <c r="C22" s="142"/>
      <c r="D22" s="142"/>
      <c r="E22" s="142"/>
      <c r="F22" s="145" t="s">
        <v>232</v>
      </c>
      <c r="G22" s="146">
        <f>+G23</f>
        <v>0</v>
      </c>
    </row>
    <row r="23" spans="1:7" ht="12.75">
      <c r="A23" s="143">
        <v>5</v>
      </c>
      <c r="B23" s="142">
        <v>3</v>
      </c>
      <c r="C23" s="142">
        <v>1</v>
      </c>
      <c r="D23" s="142"/>
      <c r="E23" s="142"/>
      <c r="F23" s="145" t="s">
        <v>195</v>
      </c>
      <c r="G23" s="148">
        <v>0</v>
      </c>
    </row>
    <row r="24" spans="1:7" ht="12.75">
      <c r="A24" s="140">
        <v>6</v>
      </c>
      <c r="B24" s="142"/>
      <c r="C24" s="142"/>
      <c r="D24" s="142"/>
      <c r="E24" s="142"/>
      <c r="F24" s="145" t="s">
        <v>141</v>
      </c>
      <c r="G24" s="146">
        <f>+G25</f>
        <v>0</v>
      </c>
    </row>
    <row r="25" spans="1:7" ht="12.75">
      <c r="A25" s="143">
        <v>6</v>
      </c>
      <c r="B25" s="142">
        <v>1</v>
      </c>
      <c r="C25" s="142"/>
      <c r="D25" s="142"/>
      <c r="E25" s="142"/>
      <c r="F25" s="145" t="s">
        <v>233</v>
      </c>
      <c r="G25" s="146">
        <f>+G26</f>
        <v>0</v>
      </c>
    </row>
    <row r="26" spans="1:7" ht="13.5" thickBot="1">
      <c r="A26" s="151">
        <v>6</v>
      </c>
      <c r="B26" s="152">
        <v>1</v>
      </c>
      <c r="C26" s="152">
        <v>1</v>
      </c>
      <c r="D26" s="152"/>
      <c r="E26" s="152"/>
      <c r="F26" s="201" t="s">
        <v>196</v>
      </c>
      <c r="G26" s="155">
        <v>0</v>
      </c>
    </row>
    <row r="27" spans="1:7" ht="13.5" thickBot="1">
      <c r="A27" s="43"/>
      <c r="B27" s="43"/>
      <c r="C27" s="43"/>
      <c r="D27" s="43"/>
      <c r="E27" s="43"/>
      <c r="F27" s="322" t="s">
        <v>234</v>
      </c>
      <c r="G27" s="323">
        <f>+G6+G17+G24</f>
        <v>1566310</v>
      </c>
    </row>
  </sheetData>
  <sheetProtection/>
  <mergeCells count="3">
    <mergeCell ref="A2:G2"/>
    <mergeCell ref="A4:E4"/>
    <mergeCell ref="G4:G5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81"/>
  <sheetViews>
    <sheetView zoomScaleSheetLayoutView="75" zoomScalePageLayoutView="0" workbookViewId="0" topLeftCell="A25">
      <selection activeCell="H48" sqref="H48"/>
    </sheetView>
  </sheetViews>
  <sheetFormatPr defaultColWidth="11.421875" defaultRowHeight="12.75"/>
  <cols>
    <col min="1" max="1" width="7.8515625" style="43" customWidth="1"/>
    <col min="2" max="2" width="6.57421875" style="43" bestFit="1" customWidth="1"/>
    <col min="3" max="3" width="8.28125" style="43" bestFit="1" customWidth="1"/>
    <col min="4" max="4" width="9.421875" style="43" bestFit="1" customWidth="1"/>
    <col min="5" max="5" width="8.00390625" style="43" bestFit="1" customWidth="1"/>
    <col min="6" max="6" width="50.421875" style="43" bestFit="1" customWidth="1"/>
    <col min="7" max="7" width="11.28125" style="43" bestFit="1" customWidth="1"/>
  </cols>
  <sheetData>
    <row r="1" ht="12.75">
      <c r="A1" s="43" t="str">
        <f>+hcd!A1</f>
        <v>Ordenanza N° 5677/08</v>
      </c>
    </row>
    <row r="2" spans="1:7" ht="15">
      <c r="A2" s="497" t="s">
        <v>326</v>
      </c>
      <c r="B2" s="497"/>
      <c r="C2" s="497"/>
      <c r="D2" s="497"/>
      <c r="E2" s="497"/>
      <c r="F2" s="497"/>
      <c r="G2" s="497"/>
    </row>
    <row r="3" spans="1:7" ht="13.5" thickBot="1">
      <c r="A3" s="28" t="s">
        <v>270</v>
      </c>
      <c r="G3" s="14">
        <v>811</v>
      </c>
    </row>
    <row r="4" spans="1:7" ht="13.5" thickBot="1">
      <c r="A4" s="507" t="s">
        <v>167</v>
      </c>
      <c r="B4" s="508"/>
      <c r="C4" s="508"/>
      <c r="D4" s="508"/>
      <c r="E4" s="508"/>
      <c r="F4" s="320" t="s">
        <v>201</v>
      </c>
      <c r="G4" s="509" t="s">
        <v>202</v>
      </c>
    </row>
    <row r="5" spans="1:7" ht="13.5" thickBot="1">
      <c r="A5" s="312" t="s">
        <v>203</v>
      </c>
      <c r="B5" s="312" t="s">
        <v>204</v>
      </c>
      <c r="C5" s="312" t="s">
        <v>205</v>
      </c>
      <c r="D5" s="312" t="s">
        <v>171</v>
      </c>
      <c r="E5" s="315" t="s">
        <v>206</v>
      </c>
      <c r="F5" s="321" t="s">
        <v>207</v>
      </c>
      <c r="G5" s="510"/>
    </row>
    <row r="6" spans="1:7" ht="12.75">
      <c r="A6" s="158">
        <v>4</v>
      </c>
      <c r="B6" s="139">
        <v>1</v>
      </c>
      <c r="C6" s="139">
        <v>1</v>
      </c>
      <c r="D6" s="139">
        <v>1</v>
      </c>
      <c r="E6" s="156"/>
      <c r="F6" s="157" t="s">
        <v>209</v>
      </c>
      <c r="G6" s="159">
        <f>+SUM(G7:G20)</f>
        <v>1423000</v>
      </c>
    </row>
    <row r="7" spans="1:7" ht="12.75">
      <c r="A7" s="143">
        <v>4</v>
      </c>
      <c r="B7" s="142">
        <v>1</v>
      </c>
      <c r="C7" s="142">
        <v>1</v>
      </c>
      <c r="D7" s="142">
        <v>1</v>
      </c>
      <c r="E7" s="144" t="s">
        <v>210</v>
      </c>
      <c r="F7" s="147" t="s">
        <v>211</v>
      </c>
      <c r="G7" s="148">
        <v>426470</v>
      </c>
    </row>
    <row r="8" spans="1:7" ht="12.75">
      <c r="A8" s="143">
        <v>4</v>
      </c>
      <c r="B8" s="142">
        <v>1</v>
      </c>
      <c r="C8" s="142">
        <v>1</v>
      </c>
      <c r="D8" s="142">
        <v>1</v>
      </c>
      <c r="E8" s="144" t="s">
        <v>212</v>
      </c>
      <c r="F8" s="147" t="s">
        <v>213</v>
      </c>
      <c r="G8" s="148">
        <v>23050</v>
      </c>
    </row>
    <row r="9" spans="1:7" ht="12.75">
      <c r="A9" s="143">
        <v>4</v>
      </c>
      <c r="B9" s="142">
        <v>1</v>
      </c>
      <c r="C9" s="142">
        <v>1</v>
      </c>
      <c r="D9" s="142">
        <v>1</v>
      </c>
      <c r="E9" s="144" t="s">
        <v>214</v>
      </c>
      <c r="F9" s="147" t="s">
        <v>285</v>
      </c>
      <c r="G9" s="148">
        <v>0</v>
      </c>
    </row>
    <row r="10" spans="1:7" ht="12.75">
      <c r="A10" s="143">
        <v>4</v>
      </c>
      <c r="B10" s="142">
        <v>1</v>
      </c>
      <c r="C10" s="142">
        <v>1</v>
      </c>
      <c r="D10" s="142">
        <v>1</v>
      </c>
      <c r="E10" s="144" t="s">
        <v>216</v>
      </c>
      <c r="F10" s="147" t="s">
        <v>215</v>
      </c>
      <c r="G10" s="148">
        <v>57630</v>
      </c>
    </row>
    <row r="11" spans="1:7" ht="12.75">
      <c r="A11" s="143">
        <v>4</v>
      </c>
      <c r="B11" s="142">
        <v>1</v>
      </c>
      <c r="C11" s="142">
        <v>1</v>
      </c>
      <c r="D11" s="142">
        <v>1</v>
      </c>
      <c r="E11" s="144" t="s">
        <v>217</v>
      </c>
      <c r="F11" s="147" t="s">
        <v>218</v>
      </c>
      <c r="G11" s="148">
        <v>219000</v>
      </c>
    </row>
    <row r="12" spans="1:7" ht="12.75">
      <c r="A12" s="143">
        <v>4</v>
      </c>
      <c r="B12" s="142">
        <v>1</v>
      </c>
      <c r="C12" s="142">
        <v>1</v>
      </c>
      <c r="D12" s="142">
        <v>1</v>
      </c>
      <c r="E12" s="144" t="s">
        <v>219</v>
      </c>
      <c r="F12" s="147" t="s">
        <v>286</v>
      </c>
      <c r="G12" s="148">
        <v>0</v>
      </c>
    </row>
    <row r="13" spans="1:7" ht="12.75">
      <c r="A13" s="143">
        <v>4</v>
      </c>
      <c r="B13" s="142">
        <v>1</v>
      </c>
      <c r="C13" s="142">
        <v>1</v>
      </c>
      <c r="D13" s="142">
        <v>1</v>
      </c>
      <c r="E13" s="144" t="s">
        <v>221</v>
      </c>
      <c r="F13" s="147" t="s">
        <v>220</v>
      </c>
      <c r="G13" s="148">
        <v>368840</v>
      </c>
    </row>
    <row r="14" spans="1:7" ht="12.75">
      <c r="A14" s="143">
        <v>4</v>
      </c>
      <c r="B14" s="142">
        <v>1</v>
      </c>
      <c r="C14" s="142">
        <v>1</v>
      </c>
      <c r="D14" s="142">
        <v>1</v>
      </c>
      <c r="E14" s="144" t="s">
        <v>223</v>
      </c>
      <c r="F14" s="147" t="s">
        <v>222</v>
      </c>
      <c r="G14" s="148">
        <v>23050</v>
      </c>
    </row>
    <row r="15" spans="1:7" ht="12.75">
      <c r="A15" s="143">
        <v>4</v>
      </c>
      <c r="B15" s="142">
        <v>1</v>
      </c>
      <c r="C15" s="142">
        <v>1</v>
      </c>
      <c r="D15" s="142">
        <v>1</v>
      </c>
      <c r="E15" s="144" t="s">
        <v>224</v>
      </c>
      <c r="F15" s="147" t="s">
        <v>287</v>
      </c>
      <c r="G15" s="148">
        <v>11520</v>
      </c>
    </row>
    <row r="16" spans="1:7" ht="12.75">
      <c r="A16" s="143">
        <v>4</v>
      </c>
      <c r="B16" s="142">
        <v>1</v>
      </c>
      <c r="C16" s="142">
        <v>1</v>
      </c>
      <c r="D16" s="142">
        <v>1</v>
      </c>
      <c r="E16" s="144" t="s">
        <v>225</v>
      </c>
      <c r="F16" s="147" t="s">
        <v>289</v>
      </c>
      <c r="G16" s="148">
        <v>23080</v>
      </c>
    </row>
    <row r="17" spans="1:7" ht="12.75">
      <c r="A17" s="143">
        <v>4</v>
      </c>
      <c r="B17" s="142">
        <v>1</v>
      </c>
      <c r="C17" s="142">
        <v>1</v>
      </c>
      <c r="D17" s="142">
        <v>1</v>
      </c>
      <c r="E17" s="144" t="s">
        <v>284</v>
      </c>
      <c r="F17" s="147" t="s">
        <v>290</v>
      </c>
      <c r="G17" s="148">
        <v>164920</v>
      </c>
    </row>
    <row r="18" spans="1:7" ht="12.75">
      <c r="A18" s="143">
        <v>4</v>
      </c>
      <c r="B18" s="142">
        <v>1</v>
      </c>
      <c r="C18" s="142">
        <v>1</v>
      </c>
      <c r="D18" s="142">
        <v>1</v>
      </c>
      <c r="E18" s="144" t="s">
        <v>288</v>
      </c>
      <c r="F18" s="147" t="s">
        <v>291</v>
      </c>
      <c r="G18" s="148">
        <v>89220</v>
      </c>
    </row>
    <row r="19" spans="1:7" ht="12.75">
      <c r="A19" s="143">
        <v>4</v>
      </c>
      <c r="B19" s="142">
        <v>1</v>
      </c>
      <c r="C19" s="142">
        <v>1</v>
      </c>
      <c r="D19" s="142">
        <v>1</v>
      </c>
      <c r="E19" s="144" t="s">
        <v>292</v>
      </c>
      <c r="F19" s="147" t="s">
        <v>294</v>
      </c>
      <c r="G19" s="148">
        <v>16220</v>
      </c>
    </row>
    <row r="20" spans="1:7" ht="12.75">
      <c r="A20" s="143">
        <v>4</v>
      </c>
      <c r="B20" s="142">
        <v>1</v>
      </c>
      <c r="C20" s="142">
        <v>1</v>
      </c>
      <c r="D20" s="142">
        <v>1</v>
      </c>
      <c r="E20" s="144" t="s">
        <v>293</v>
      </c>
      <c r="F20" s="147" t="s">
        <v>295</v>
      </c>
      <c r="G20" s="148"/>
    </row>
    <row r="21" spans="1:7" ht="12.75">
      <c r="A21" s="143">
        <v>4</v>
      </c>
      <c r="B21" s="142">
        <v>1</v>
      </c>
      <c r="C21" s="142">
        <v>1</v>
      </c>
      <c r="D21" s="142">
        <v>2</v>
      </c>
      <c r="E21" s="144"/>
      <c r="F21" s="145" t="s">
        <v>226</v>
      </c>
      <c r="G21" s="146">
        <f>+SUM(G22:G35)</f>
        <v>0</v>
      </c>
    </row>
    <row r="22" spans="1:7" ht="12.75">
      <c r="A22" s="143">
        <v>4</v>
      </c>
      <c r="B22" s="142">
        <v>1</v>
      </c>
      <c r="C22" s="142">
        <v>1</v>
      </c>
      <c r="D22" s="142">
        <v>2</v>
      </c>
      <c r="E22" s="144" t="s">
        <v>210</v>
      </c>
      <c r="F22" s="147" t="s">
        <v>211</v>
      </c>
      <c r="G22" s="394"/>
    </row>
    <row r="23" spans="1:7" ht="12.75">
      <c r="A23" s="143">
        <v>4</v>
      </c>
      <c r="B23" s="142">
        <v>1</v>
      </c>
      <c r="C23" s="142">
        <v>1</v>
      </c>
      <c r="D23" s="142">
        <v>2</v>
      </c>
      <c r="E23" s="144" t="s">
        <v>212</v>
      </c>
      <c r="F23" s="147" t="s">
        <v>213</v>
      </c>
      <c r="G23" s="394"/>
    </row>
    <row r="24" spans="1:7" ht="12.75">
      <c r="A24" s="143">
        <v>4</v>
      </c>
      <c r="B24" s="142">
        <v>1</v>
      </c>
      <c r="C24" s="142">
        <v>1</v>
      </c>
      <c r="D24" s="142">
        <v>2</v>
      </c>
      <c r="E24" s="144" t="s">
        <v>214</v>
      </c>
      <c r="F24" s="147" t="s">
        <v>285</v>
      </c>
      <c r="G24" s="394"/>
    </row>
    <row r="25" spans="1:7" ht="12.75">
      <c r="A25" s="143">
        <v>4</v>
      </c>
      <c r="B25" s="142">
        <v>1</v>
      </c>
      <c r="C25" s="142">
        <v>1</v>
      </c>
      <c r="D25" s="142">
        <v>2</v>
      </c>
      <c r="E25" s="144" t="s">
        <v>216</v>
      </c>
      <c r="F25" s="147" t="s">
        <v>215</v>
      </c>
      <c r="G25" s="394"/>
    </row>
    <row r="26" spans="1:7" ht="12.75">
      <c r="A26" s="143">
        <v>4</v>
      </c>
      <c r="B26" s="142">
        <v>1</v>
      </c>
      <c r="C26" s="142">
        <v>1</v>
      </c>
      <c r="D26" s="142">
        <v>2</v>
      </c>
      <c r="E26" s="144" t="s">
        <v>217</v>
      </c>
      <c r="F26" s="147" t="s">
        <v>218</v>
      </c>
      <c r="G26" s="394"/>
    </row>
    <row r="27" spans="1:7" ht="12.75">
      <c r="A27" s="143">
        <v>4</v>
      </c>
      <c r="B27" s="142">
        <v>1</v>
      </c>
      <c r="C27" s="142">
        <v>1</v>
      </c>
      <c r="D27" s="142">
        <v>2</v>
      </c>
      <c r="E27" s="144" t="s">
        <v>219</v>
      </c>
      <c r="F27" s="147" t="s">
        <v>286</v>
      </c>
      <c r="G27" s="394"/>
    </row>
    <row r="28" spans="1:7" ht="12.75">
      <c r="A28" s="143">
        <v>4</v>
      </c>
      <c r="B28" s="142">
        <v>1</v>
      </c>
      <c r="C28" s="142">
        <v>1</v>
      </c>
      <c r="D28" s="142">
        <v>2</v>
      </c>
      <c r="E28" s="144" t="s">
        <v>221</v>
      </c>
      <c r="F28" s="147" t="s">
        <v>220</v>
      </c>
      <c r="G28" s="394"/>
    </row>
    <row r="29" spans="1:7" ht="12.75">
      <c r="A29" s="143">
        <v>4</v>
      </c>
      <c r="B29" s="142">
        <v>1</v>
      </c>
      <c r="C29" s="142">
        <v>1</v>
      </c>
      <c r="D29" s="142">
        <v>2</v>
      </c>
      <c r="E29" s="144" t="s">
        <v>223</v>
      </c>
      <c r="F29" s="147" t="s">
        <v>222</v>
      </c>
      <c r="G29" s="394"/>
    </row>
    <row r="30" spans="1:7" ht="12.75">
      <c r="A30" s="143">
        <v>4</v>
      </c>
      <c r="B30" s="142">
        <v>1</v>
      </c>
      <c r="C30" s="142">
        <v>1</v>
      </c>
      <c r="D30" s="142">
        <v>2</v>
      </c>
      <c r="E30" s="144" t="s">
        <v>224</v>
      </c>
      <c r="F30" s="147" t="s">
        <v>287</v>
      </c>
      <c r="G30" s="394"/>
    </row>
    <row r="31" spans="1:7" ht="12.75">
      <c r="A31" s="143">
        <v>4</v>
      </c>
      <c r="B31" s="142">
        <v>1</v>
      </c>
      <c r="C31" s="142">
        <v>1</v>
      </c>
      <c r="D31" s="142">
        <v>2</v>
      </c>
      <c r="E31" s="144" t="s">
        <v>225</v>
      </c>
      <c r="F31" s="147" t="s">
        <v>289</v>
      </c>
      <c r="G31" s="394"/>
    </row>
    <row r="32" spans="1:7" ht="12.75">
      <c r="A32" s="143">
        <v>4</v>
      </c>
      <c r="B32" s="142">
        <v>1</v>
      </c>
      <c r="C32" s="142">
        <v>1</v>
      </c>
      <c r="D32" s="142">
        <v>2</v>
      </c>
      <c r="E32" s="144" t="s">
        <v>284</v>
      </c>
      <c r="F32" s="147" t="s">
        <v>290</v>
      </c>
      <c r="G32" s="394"/>
    </row>
    <row r="33" spans="1:7" ht="12.75">
      <c r="A33" s="143">
        <v>4</v>
      </c>
      <c r="B33" s="142">
        <v>1</v>
      </c>
      <c r="C33" s="142">
        <v>1</v>
      </c>
      <c r="D33" s="142">
        <v>2</v>
      </c>
      <c r="E33" s="144" t="s">
        <v>288</v>
      </c>
      <c r="F33" s="147" t="s">
        <v>291</v>
      </c>
      <c r="G33" s="394"/>
    </row>
    <row r="34" spans="1:7" ht="12.75">
      <c r="A34" s="143">
        <v>4</v>
      </c>
      <c r="B34" s="142">
        <v>1</v>
      </c>
      <c r="C34" s="142">
        <v>1</v>
      </c>
      <c r="D34" s="142">
        <v>2</v>
      </c>
      <c r="E34" s="144" t="s">
        <v>292</v>
      </c>
      <c r="F34" s="147" t="s">
        <v>294</v>
      </c>
      <c r="G34" s="394"/>
    </row>
    <row r="35" spans="1:7" ht="12.75">
      <c r="A35" s="143">
        <v>4</v>
      </c>
      <c r="B35" s="142">
        <v>1</v>
      </c>
      <c r="C35" s="142">
        <v>1</v>
      </c>
      <c r="D35" s="142">
        <v>2</v>
      </c>
      <c r="E35" s="144" t="s">
        <v>293</v>
      </c>
      <c r="F35" s="147" t="s">
        <v>295</v>
      </c>
      <c r="G35" s="148"/>
    </row>
    <row r="36" spans="1:7" ht="12.75">
      <c r="A36" s="143">
        <v>4</v>
      </c>
      <c r="B36" s="142">
        <v>1</v>
      </c>
      <c r="C36" s="142">
        <v>2</v>
      </c>
      <c r="D36" s="142"/>
      <c r="E36" s="144"/>
      <c r="F36" s="145" t="s">
        <v>189</v>
      </c>
      <c r="G36" s="146">
        <f>+SUM(G37:G54)</f>
        <v>51350</v>
      </c>
    </row>
    <row r="37" spans="1:7" ht="12.75">
      <c r="A37" s="143">
        <v>4</v>
      </c>
      <c r="B37" s="142">
        <v>1</v>
      </c>
      <c r="C37" s="142">
        <v>2</v>
      </c>
      <c r="D37" s="142"/>
      <c r="E37" s="142">
        <v>1</v>
      </c>
      <c r="F37" s="147" t="s">
        <v>399</v>
      </c>
      <c r="G37" s="148">
        <v>1720</v>
      </c>
    </row>
    <row r="38" spans="1:7" ht="12.75">
      <c r="A38" s="143">
        <v>4</v>
      </c>
      <c r="B38" s="142">
        <v>1</v>
      </c>
      <c r="C38" s="142">
        <v>2</v>
      </c>
      <c r="D38" s="142"/>
      <c r="E38" s="142">
        <v>3</v>
      </c>
      <c r="F38" s="147" t="s">
        <v>401</v>
      </c>
      <c r="G38" s="148"/>
    </row>
    <row r="39" spans="1:7" ht="12.75">
      <c r="A39" s="143">
        <v>4</v>
      </c>
      <c r="B39" s="142">
        <v>1</v>
      </c>
      <c r="C39" s="142">
        <v>2</v>
      </c>
      <c r="D39" s="142"/>
      <c r="E39" s="142">
        <v>4</v>
      </c>
      <c r="F39" s="147" t="s">
        <v>402</v>
      </c>
      <c r="G39" s="148">
        <v>16670</v>
      </c>
    </row>
    <row r="40" spans="1:7" ht="12.75">
      <c r="A40" s="143">
        <v>4</v>
      </c>
      <c r="B40" s="142">
        <v>1</v>
      </c>
      <c r="C40" s="142">
        <v>2</v>
      </c>
      <c r="D40" s="142"/>
      <c r="E40" s="142">
        <v>5</v>
      </c>
      <c r="F40" s="147" t="s">
        <v>403</v>
      </c>
      <c r="G40" s="148">
        <v>4480</v>
      </c>
    </row>
    <row r="41" spans="1:7" ht="12.75">
      <c r="A41" s="143">
        <v>4</v>
      </c>
      <c r="B41" s="142">
        <v>1</v>
      </c>
      <c r="C41" s="142">
        <v>2</v>
      </c>
      <c r="D41" s="142"/>
      <c r="E41" s="142">
        <v>6</v>
      </c>
      <c r="F41" s="147" t="s">
        <v>404</v>
      </c>
      <c r="G41" s="148"/>
    </row>
    <row r="42" spans="1:7" ht="12.75">
      <c r="A42" s="143">
        <v>4</v>
      </c>
      <c r="B42" s="142">
        <v>1</v>
      </c>
      <c r="C42" s="142">
        <v>2</v>
      </c>
      <c r="D42" s="142"/>
      <c r="E42" s="142">
        <v>7</v>
      </c>
      <c r="F42" s="147" t="s">
        <v>405</v>
      </c>
      <c r="G42" s="148">
        <v>570</v>
      </c>
    </row>
    <row r="43" spans="1:7" ht="12.75">
      <c r="A43" s="143">
        <v>4</v>
      </c>
      <c r="B43" s="142">
        <v>1</v>
      </c>
      <c r="C43" s="142">
        <v>2</v>
      </c>
      <c r="D43" s="142"/>
      <c r="E43" s="142">
        <v>8</v>
      </c>
      <c r="F43" s="147" t="s">
        <v>406</v>
      </c>
      <c r="G43" s="148"/>
    </row>
    <row r="44" spans="1:7" ht="12.75">
      <c r="A44" s="143">
        <v>4</v>
      </c>
      <c r="B44" s="142">
        <v>1</v>
      </c>
      <c r="C44" s="142">
        <v>2</v>
      </c>
      <c r="D44" s="142"/>
      <c r="E44" s="142">
        <v>9</v>
      </c>
      <c r="F44" s="147" t="s">
        <v>407</v>
      </c>
      <c r="G44" s="148">
        <v>5860</v>
      </c>
    </row>
    <row r="45" spans="1:7" ht="12.75">
      <c r="A45" s="143">
        <v>4</v>
      </c>
      <c r="B45" s="142">
        <v>1</v>
      </c>
      <c r="C45" s="142">
        <v>2</v>
      </c>
      <c r="D45" s="142"/>
      <c r="E45" s="142">
        <v>10</v>
      </c>
      <c r="F45" s="147" t="s">
        <v>408</v>
      </c>
      <c r="G45" s="148">
        <v>2670</v>
      </c>
    </row>
    <row r="46" spans="1:7" ht="12.75">
      <c r="A46" s="143">
        <v>4</v>
      </c>
      <c r="B46" s="142">
        <v>1</v>
      </c>
      <c r="C46" s="142">
        <v>2</v>
      </c>
      <c r="D46" s="142"/>
      <c r="E46" s="142">
        <v>11</v>
      </c>
      <c r="F46" s="147" t="s">
        <v>409</v>
      </c>
      <c r="G46" s="148">
        <v>4020</v>
      </c>
    </row>
    <row r="47" spans="1:7" ht="12.75">
      <c r="A47" s="143">
        <v>4</v>
      </c>
      <c r="B47" s="142">
        <v>1</v>
      </c>
      <c r="C47" s="142">
        <v>2</v>
      </c>
      <c r="D47" s="142"/>
      <c r="E47" s="142">
        <v>12</v>
      </c>
      <c r="F47" s="147" t="s">
        <v>410</v>
      </c>
      <c r="G47" s="148"/>
    </row>
    <row r="48" spans="1:7" ht="12.75">
      <c r="A48" s="143">
        <v>4</v>
      </c>
      <c r="B48" s="142">
        <v>1</v>
      </c>
      <c r="C48" s="142">
        <v>2</v>
      </c>
      <c r="D48" s="142"/>
      <c r="E48" s="142">
        <v>13</v>
      </c>
      <c r="F48" s="147" t="s">
        <v>411</v>
      </c>
      <c r="G48" s="148">
        <v>1860</v>
      </c>
    </row>
    <row r="49" spans="1:7" ht="12.75">
      <c r="A49" s="143">
        <v>4</v>
      </c>
      <c r="B49" s="142">
        <v>1</v>
      </c>
      <c r="C49" s="142">
        <v>2</v>
      </c>
      <c r="D49" s="142"/>
      <c r="E49" s="142">
        <v>14</v>
      </c>
      <c r="F49" s="147" t="s">
        <v>412</v>
      </c>
      <c r="G49" s="148"/>
    </row>
    <row r="50" spans="1:7" ht="12.75">
      <c r="A50" s="143">
        <v>4</v>
      </c>
      <c r="B50" s="142">
        <v>1</v>
      </c>
      <c r="C50" s="142">
        <v>2</v>
      </c>
      <c r="D50" s="142"/>
      <c r="E50" s="142">
        <v>15</v>
      </c>
      <c r="F50" s="147" t="s">
        <v>413</v>
      </c>
      <c r="G50" s="148">
        <v>13500</v>
      </c>
    </row>
    <row r="51" spans="1:7" ht="12.75">
      <c r="A51" s="143">
        <v>4</v>
      </c>
      <c r="B51" s="142">
        <v>1</v>
      </c>
      <c r="C51" s="142">
        <v>2</v>
      </c>
      <c r="D51" s="142"/>
      <c r="E51" s="142">
        <v>16</v>
      </c>
      <c r="F51" s="147" t="s">
        <v>414</v>
      </c>
      <c r="G51" s="148"/>
    </row>
    <row r="52" spans="1:7" ht="12.75">
      <c r="A52" s="143">
        <v>4</v>
      </c>
      <c r="B52" s="142">
        <v>1</v>
      </c>
      <c r="C52" s="142">
        <v>2</v>
      </c>
      <c r="D52" s="142"/>
      <c r="E52" s="142">
        <v>17</v>
      </c>
      <c r="F52" s="147" t="s">
        <v>415</v>
      </c>
      <c r="G52" s="148"/>
    </row>
    <row r="53" spans="1:7" ht="12.75">
      <c r="A53" s="143">
        <v>4</v>
      </c>
      <c r="B53" s="142">
        <v>1</v>
      </c>
      <c r="C53" s="142">
        <v>2</v>
      </c>
      <c r="D53" s="142"/>
      <c r="E53" s="142">
        <v>18</v>
      </c>
      <c r="F53" s="147" t="s">
        <v>416</v>
      </c>
      <c r="G53" s="148"/>
    </row>
    <row r="54" spans="1:7" ht="12.75">
      <c r="A54" s="143">
        <v>4</v>
      </c>
      <c r="B54" s="142">
        <v>1</v>
      </c>
      <c r="C54" s="142">
        <v>2</v>
      </c>
      <c r="D54" s="142"/>
      <c r="E54" s="142">
        <v>19</v>
      </c>
      <c r="F54" s="147" t="s">
        <v>417</v>
      </c>
      <c r="G54" s="148"/>
    </row>
    <row r="55" spans="1:7" ht="12.75">
      <c r="A55" s="143">
        <v>4</v>
      </c>
      <c r="B55" s="142">
        <v>1</v>
      </c>
      <c r="C55" s="142">
        <v>3</v>
      </c>
      <c r="D55" s="142"/>
      <c r="E55" s="144"/>
      <c r="F55" s="145" t="s">
        <v>190</v>
      </c>
      <c r="G55" s="146">
        <f>+SUM(G56:G77)</f>
        <v>54100</v>
      </c>
    </row>
    <row r="56" spans="1:7" ht="12.75">
      <c r="A56" s="143">
        <v>4</v>
      </c>
      <c r="B56" s="142">
        <v>1</v>
      </c>
      <c r="C56" s="142">
        <v>3</v>
      </c>
      <c r="D56" s="142"/>
      <c r="E56" s="142">
        <v>1</v>
      </c>
      <c r="F56" s="147" t="s">
        <v>418</v>
      </c>
      <c r="G56" s="148"/>
    </row>
    <row r="57" spans="1:7" ht="12.75">
      <c r="A57" s="143">
        <v>4</v>
      </c>
      <c r="B57" s="142">
        <v>1</v>
      </c>
      <c r="C57" s="142">
        <v>3</v>
      </c>
      <c r="D57" s="142"/>
      <c r="E57" s="142">
        <v>2</v>
      </c>
      <c r="F57" s="147" t="s">
        <v>419</v>
      </c>
      <c r="G57" s="148"/>
    </row>
    <row r="58" spans="1:7" ht="12.75">
      <c r="A58" s="143">
        <v>4</v>
      </c>
      <c r="B58" s="142">
        <v>1</v>
      </c>
      <c r="C58" s="142">
        <v>3</v>
      </c>
      <c r="D58" s="142"/>
      <c r="E58" s="142">
        <v>3</v>
      </c>
      <c r="F58" s="147" t="s">
        <v>420</v>
      </c>
      <c r="G58" s="148">
        <v>5860</v>
      </c>
    </row>
    <row r="59" spans="1:7" ht="12.75">
      <c r="A59" s="143">
        <v>4</v>
      </c>
      <c r="B59" s="142">
        <v>1</v>
      </c>
      <c r="C59" s="142">
        <v>3</v>
      </c>
      <c r="D59" s="142"/>
      <c r="E59" s="142">
        <v>4</v>
      </c>
      <c r="F59" s="147" t="s">
        <v>421</v>
      </c>
      <c r="G59" s="148"/>
    </row>
    <row r="60" spans="1:7" ht="12.75">
      <c r="A60" s="143">
        <v>4</v>
      </c>
      <c r="B60" s="142">
        <v>1</v>
      </c>
      <c r="C60" s="142">
        <v>3</v>
      </c>
      <c r="D60" s="142"/>
      <c r="E60" s="142">
        <v>5</v>
      </c>
      <c r="F60" s="147" t="s">
        <v>422</v>
      </c>
      <c r="G60" s="148"/>
    </row>
    <row r="61" spans="1:7" ht="12.75">
      <c r="A61" s="143">
        <v>4</v>
      </c>
      <c r="B61" s="142">
        <v>1</v>
      </c>
      <c r="C61" s="142">
        <v>3</v>
      </c>
      <c r="D61" s="142"/>
      <c r="E61" s="142">
        <v>6</v>
      </c>
      <c r="F61" s="147" t="s">
        <v>423</v>
      </c>
      <c r="G61" s="148">
        <v>17020</v>
      </c>
    </row>
    <row r="62" spans="1:7" ht="12.75">
      <c r="A62" s="143">
        <v>4</v>
      </c>
      <c r="B62" s="142">
        <v>1</v>
      </c>
      <c r="C62" s="142">
        <v>3</v>
      </c>
      <c r="D62" s="142"/>
      <c r="E62" s="142">
        <v>7</v>
      </c>
      <c r="F62" s="147" t="s">
        <v>424</v>
      </c>
      <c r="G62" s="148"/>
    </row>
    <row r="63" spans="1:7" ht="12.75">
      <c r="A63" s="143">
        <v>4</v>
      </c>
      <c r="B63" s="142">
        <v>1</v>
      </c>
      <c r="C63" s="142">
        <v>3</v>
      </c>
      <c r="D63" s="142"/>
      <c r="E63" s="142">
        <v>8</v>
      </c>
      <c r="F63" s="147" t="s">
        <v>425</v>
      </c>
      <c r="G63" s="148"/>
    </row>
    <row r="64" spans="1:7" ht="12.75">
      <c r="A64" s="143">
        <v>4</v>
      </c>
      <c r="B64" s="142">
        <v>1</v>
      </c>
      <c r="C64" s="142">
        <v>3</v>
      </c>
      <c r="D64" s="142"/>
      <c r="E64" s="142">
        <v>9</v>
      </c>
      <c r="F64" s="147" t="s">
        <v>426</v>
      </c>
      <c r="G64" s="148">
        <v>6000</v>
      </c>
    </row>
    <row r="65" spans="1:7" ht="12.75">
      <c r="A65" s="143">
        <v>4</v>
      </c>
      <c r="B65" s="142">
        <v>1</v>
      </c>
      <c r="C65" s="142">
        <v>3</v>
      </c>
      <c r="D65" s="142"/>
      <c r="E65" s="142">
        <v>10</v>
      </c>
      <c r="F65" s="147" t="s">
        <v>427</v>
      </c>
      <c r="G65" s="148">
        <v>1500</v>
      </c>
    </row>
    <row r="66" spans="1:7" ht="12.75">
      <c r="A66" s="143">
        <v>4</v>
      </c>
      <c r="B66" s="142">
        <v>1</v>
      </c>
      <c r="C66" s="142">
        <v>3</v>
      </c>
      <c r="D66" s="142"/>
      <c r="E66" s="142">
        <v>11</v>
      </c>
      <c r="F66" s="147" t="s">
        <v>428</v>
      </c>
      <c r="G66" s="148"/>
    </row>
    <row r="67" spans="1:7" ht="12.75">
      <c r="A67" s="143">
        <v>4</v>
      </c>
      <c r="B67" s="142">
        <v>1</v>
      </c>
      <c r="C67" s="142">
        <v>3</v>
      </c>
      <c r="D67" s="142"/>
      <c r="E67" s="142">
        <v>12</v>
      </c>
      <c r="F67" s="147" t="s">
        <v>429</v>
      </c>
      <c r="G67" s="148"/>
    </row>
    <row r="68" spans="1:7" ht="12.75">
      <c r="A68" s="143">
        <v>4</v>
      </c>
      <c r="B68" s="142">
        <v>1</v>
      </c>
      <c r="C68" s="142">
        <v>3</v>
      </c>
      <c r="D68" s="142"/>
      <c r="E68" s="142">
        <v>13</v>
      </c>
      <c r="F68" s="147" t="s">
        <v>430</v>
      </c>
      <c r="G68" s="148">
        <v>5750</v>
      </c>
    </row>
    <row r="69" spans="1:7" ht="12.75">
      <c r="A69" s="143">
        <v>4</v>
      </c>
      <c r="B69" s="142">
        <v>1</v>
      </c>
      <c r="C69" s="142">
        <v>3</v>
      </c>
      <c r="D69" s="142"/>
      <c r="E69" s="142">
        <v>14</v>
      </c>
      <c r="F69" s="147" t="s">
        <v>431</v>
      </c>
      <c r="G69" s="148"/>
    </row>
    <row r="70" spans="1:7" ht="12.75">
      <c r="A70" s="143">
        <v>4</v>
      </c>
      <c r="B70" s="142">
        <v>1</v>
      </c>
      <c r="C70" s="142">
        <v>3</v>
      </c>
      <c r="D70" s="142"/>
      <c r="E70" s="142">
        <v>15</v>
      </c>
      <c r="F70" s="147" t="s">
        <v>432</v>
      </c>
      <c r="G70" s="148">
        <v>4600</v>
      </c>
    </row>
    <row r="71" spans="1:7" ht="12.75">
      <c r="A71" s="143">
        <v>4</v>
      </c>
      <c r="B71" s="142">
        <v>1</v>
      </c>
      <c r="C71" s="142">
        <v>3</v>
      </c>
      <c r="D71" s="142"/>
      <c r="E71" s="142">
        <v>16</v>
      </c>
      <c r="F71" s="147" t="s">
        <v>433</v>
      </c>
      <c r="G71" s="148"/>
    </row>
    <row r="72" spans="1:7" ht="12.75">
      <c r="A72" s="143">
        <v>4</v>
      </c>
      <c r="B72" s="142">
        <v>1</v>
      </c>
      <c r="C72" s="142">
        <v>3</v>
      </c>
      <c r="D72" s="142"/>
      <c r="E72" s="142">
        <v>17</v>
      </c>
      <c r="F72" s="147" t="s">
        <v>434</v>
      </c>
      <c r="G72" s="148">
        <v>4020</v>
      </c>
    </row>
    <row r="73" spans="1:7" ht="12.75">
      <c r="A73" s="143">
        <v>4</v>
      </c>
      <c r="B73" s="142">
        <v>1</v>
      </c>
      <c r="C73" s="142">
        <v>3</v>
      </c>
      <c r="D73" s="142"/>
      <c r="E73" s="142">
        <v>18</v>
      </c>
      <c r="F73" s="147" t="s">
        <v>435</v>
      </c>
      <c r="G73" s="148">
        <v>1150</v>
      </c>
    </row>
    <row r="74" spans="1:7" ht="12.75">
      <c r="A74" s="143">
        <v>4</v>
      </c>
      <c r="B74" s="142">
        <v>1</v>
      </c>
      <c r="C74" s="142">
        <v>3</v>
      </c>
      <c r="D74" s="142"/>
      <c r="E74" s="142">
        <v>19</v>
      </c>
      <c r="F74" s="147" t="s">
        <v>436</v>
      </c>
      <c r="G74" s="148"/>
    </row>
    <row r="75" spans="1:7" ht="12.75">
      <c r="A75" s="143">
        <v>4</v>
      </c>
      <c r="B75" s="142">
        <v>1</v>
      </c>
      <c r="C75" s="142">
        <v>3</v>
      </c>
      <c r="D75" s="142"/>
      <c r="E75" s="142">
        <v>20</v>
      </c>
      <c r="F75" s="147" t="s">
        <v>437</v>
      </c>
      <c r="G75" s="148"/>
    </row>
    <row r="76" spans="1:7" ht="12.75">
      <c r="A76" s="143">
        <v>4</v>
      </c>
      <c r="B76" s="142">
        <v>1</v>
      </c>
      <c r="C76" s="142">
        <v>3</v>
      </c>
      <c r="D76" s="142"/>
      <c r="E76" s="142">
        <v>21</v>
      </c>
      <c r="F76" s="147" t="s">
        <v>438</v>
      </c>
      <c r="G76" s="148">
        <v>8200</v>
      </c>
    </row>
    <row r="77" spans="1:7" ht="12.75">
      <c r="A77" s="143">
        <v>4</v>
      </c>
      <c r="B77" s="142">
        <v>1</v>
      </c>
      <c r="C77" s="142">
        <v>3</v>
      </c>
      <c r="D77" s="142"/>
      <c r="E77" s="142" t="s">
        <v>801</v>
      </c>
      <c r="F77" s="147" t="s">
        <v>811</v>
      </c>
      <c r="G77" s="148"/>
    </row>
    <row r="78" spans="1:7" ht="12.75">
      <c r="A78" s="143">
        <v>5</v>
      </c>
      <c r="B78" s="142">
        <v>1</v>
      </c>
      <c r="C78" s="142">
        <v>1</v>
      </c>
      <c r="D78" s="142"/>
      <c r="E78" s="144"/>
      <c r="F78" s="145" t="s">
        <v>193</v>
      </c>
      <c r="G78" s="146">
        <f>+SUM(G79:G89)</f>
        <v>37860</v>
      </c>
    </row>
    <row r="79" spans="1:7" ht="12.75">
      <c r="A79" s="143">
        <v>5</v>
      </c>
      <c r="B79" s="142">
        <v>1</v>
      </c>
      <c r="C79" s="142">
        <v>1</v>
      </c>
      <c r="D79" s="142"/>
      <c r="E79" s="142">
        <v>1</v>
      </c>
      <c r="F79" s="147" t="s">
        <v>439</v>
      </c>
      <c r="G79" s="148"/>
    </row>
    <row r="80" spans="1:7" ht="12.75">
      <c r="A80" s="143">
        <v>5</v>
      </c>
      <c r="B80" s="142">
        <v>1</v>
      </c>
      <c r="C80" s="142">
        <v>1</v>
      </c>
      <c r="D80" s="142"/>
      <c r="E80" s="142">
        <v>2</v>
      </c>
      <c r="F80" s="147" t="s">
        <v>440</v>
      </c>
      <c r="G80" s="148">
        <v>860</v>
      </c>
    </row>
    <row r="81" spans="1:7" ht="12.75">
      <c r="A81" s="143">
        <v>5</v>
      </c>
      <c r="B81" s="142">
        <v>1</v>
      </c>
      <c r="C81" s="142">
        <v>1</v>
      </c>
      <c r="D81" s="142"/>
      <c r="E81" s="142">
        <v>3</v>
      </c>
      <c r="F81" s="147" t="s">
        <v>441</v>
      </c>
      <c r="G81" s="148"/>
    </row>
    <row r="82" spans="1:7" ht="12.75">
      <c r="A82" s="143">
        <v>5</v>
      </c>
      <c r="B82" s="142">
        <v>1</v>
      </c>
      <c r="C82" s="142">
        <v>1</v>
      </c>
      <c r="D82" s="142"/>
      <c r="E82" s="142">
        <v>4</v>
      </c>
      <c r="F82" s="147" t="s">
        <v>442</v>
      </c>
      <c r="G82" s="148"/>
    </row>
    <row r="83" spans="1:7" ht="12.75">
      <c r="A83" s="143">
        <v>5</v>
      </c>
      <c r="B83" s="142">
        <v>1</v>
      </c>
      <c r="C83" s="142">
        <v>1</v>
      </c>
      <c r="D83" s="142"/>
      <c r="E83" s="142">
        <v>5</v>
      </c>
      <c r="F83" s="147" t="s">
        <v>443</v>
      </c>
      <c r="G83" s="148">
        <v>3000</v>
      </c>
    </row>
    <row r="84" spans="1:7" ht="12.75">
      <c r="A84" s="143">
        <v>5</v>
      </c>
      <c r="B84" s="142">
        <v>1</v>
      </c>
      <c r="C84" s="142">
        <v>1</v>
      </c>
      <c r="D84" s="142"/>
      <c r="E84" s="142">
        <v>6</v>
      </c>
      <c r="F84" s="147" t="s">
        <v>444</v>
      </c>
      <c r="G84" s="148"/>
    </row>
    <row r="85" spans="1:7" ht="12.75">
      <c r="A85" s="143">
        <v>5</v>
      </c>
      <c r="B85" s="142">
        <v>1</v>
      </c>
      <c r="C85" s="142">
        <v>1</v>
      </c>
      <c r="D85" s="142"/>
      <c r="E85" s="142">
        <v>7</v>
      </c>
      <c r="F85" s="147" t="s">
        <v>452</v>
      </c>
      <c r="G85" s="148">
        <v>4000</v>
      </c>
    </row>
    <row r="86" spans="1:7" ht="12.75">
      <c r="A86" s="143">
        <v>5</v>
      </c>
      <c r="B86" s="142">
        <v>1</v>
      </c>
      <c r="C86" s="142">
        <v>1</v>
      </c>
      <c r="D86" s="142"/>
      <c r="E86" s="142">
        <v>8</v>
      </c>
      <c r="F86" s="147" t="s">
        <v>453</v>
      </c>
      <c r="G86" s="148">
        <v>11000</v>
      </c>
    </row>
    <row r="87" spans="1:7" ht="12.75">
      <c r="A87" s="143">
        <v>5</v>
      </c>
      <c r="B87" s="142">
        <v>1</v>
      </c>
      <c r="C87" s="142">
        <v>1</v>
      </c>
      <c r="D87" s="142"/>
      <c r="E87" s="142">
        <v>9</v>
      </c>
      <c r="F87" s="147" t="s">
        <v>456</v>
      </c>
      <c r="G87" s="148"/>
    </row>
    <row r="88" spans="1:7" ht="12.75">
      <c r="A88" s="143">
        <v>5</v>
      </c>
      <c r="B88" s="142">
        <v>1</v>
      </c>
      <c r="C88" s="142">
        <v>1</v>
      </c>
      <c r="D88" s="142"/>
      <c r="E88" s="142">
        <v>10</v>
      </c>
      <c r="F88" s="147" t="s">
        <v>454</v>
      </c>
      <c r="G88" s="148">
        <v>19000</v>
      </c>
    </row>
    <row r="89" spans="1:7" ht="13.5" thickBot="1">
      <c r="A89" s="151">
        <v>5</v>
      </c>
      <c r="B89" s="152">
        <v>1</v>
      </c>
      <c r="C89" s="152">
        <v>1</v>
      </c>
      <c r="D89" s="152"/>
      <c r="E89" s="152" t="s">
        <v>470</v>
      </c>
      <c r="F89" s="154" t="s">
        <v>297</v>
      </c>
      <c r="G89" s="155"/>
    </row>
    <row r="90" spans="6:7" ht="13.5" thickBot="1">
      <c r="F90" s="333" t="s">
        <v>234</v>
      </c>
      <c r="G90" s="334">
        <f>+G6+G21+G36+G55+G78</f>
        <v>1566310</v>
      </c>
    </row>
    <row r="91" ht="12.75">
      <c r="G91" s="64"/>
    </row>
    <row r="92" ht="12.75">
      <c r="G92" s="64"/>
    </row>
    <row r="93" ht="12.75">
      <c r="G93" s="64"/>
    </row>
    <row r="94" ht="12.75">
      <c r="G94" s="64"/>
    </row>
    <row r="95" ht="12.75">
      <c r="G95" s="64"/>
    </row>
    <row r="96" ht="12.75">
      <c r="G96" s="64"/>
    </row>
    <row r="97" ht="12.75">
      <c r="G97" s="64"/>
    </row>
    <row r="98" ht="12.75">
      <c r="G98" s="64"/>
    </row>
    <row r="99" ht="12.75">
      <c r="G99" s="64"/>
    </row>
    <row r="100" ht="12.75">
      <c r="G100" s="64"/>
    </row>
    <row r="101" ht="12.75">
      <c r="G101" s="64"/>
    </row>
    <row r="102" ht="12.75">
      <c r="G102" s="64"/>
    </row>
    <row r="103" ht="12.75">
      <c r="G103" s="64"/>
    </row>
    <row r="104" ht="12.75">
      <c r="G104" s="64"/>
    </row>
    <row r="105" ht="12.75">
      <c r="G105" s="64"/>
    </row>
    <row r="106" ht="12.75">
      <c r="G106" s="64"/>
    </row>
    <row r="107" ht="12.75">
      <c r="G107" s="64"/>
    </row>
    <row r="108" ht="12.75">
      <c r="G108" s="64"/>
    </row>
    <row r="109" ht="12.75">
      <c r="G109" s="64"/>
    </row>
    <row r="110" ht="12.75">
      <c r="G110" s="64"/>
    </row>
    <row r="111" ht="12.75">
      <c r="G111" s="64"/>
    </row>
    <row r="112" ht="12.75">
      <c r="G112" s="64"/>
    </row>
    <row r="113" ht="12.75">
      <c r="G113" s="64"/>
    </row>
    <row r="114" ht="12.75">
      <c r="G114" s="64"/>
    </row>
    <row r="115" ht="12.75">
      <c r="G115" s="64"/>
    </row>
    <row r="116" ht="12.75">
      <c r="G116" s="64"/>
    </row>
    <row r="117" ht="12.75">
      <c r="G117" s="64"/>
    </row>
    <row r="118" ht="12.75">
      <c r="G118" s="64"/>
    </row>
    <row r="119" ht="12.75">
      <c r="G119" s="64"/>
    </row>
    <row r="120" ht="12.75">
      <c r="G120" s="64"/>
    </row>
    <row r="121" ht="12.75">
      <c r="G121" s="64"/>
    </row>
    <row r="122" ht="12.75">
      <c r="G122" s="64"/>
    </row>
    <row r="123" ht="12.75">
      <c r="G123" s="64"/>
    </row>
    <row r="124" ht="12.75">
      <c r="G124" s="64"/>
    </row>
    <row r="125" ht="12.75">
      <c r="G125" s="64"/>
    </row>
    <row r="126" ht="12.75">
      <c r="G126" s="64"/>
    </row>
    <row r="127" ht="12.75">
      <c r="G127" s="64"/>
    </row>
    <row r="128" ht="12.75">
      <c r="G128" s="64"/>
    </row>
    <row r="129" ht="12.75">
      <c r="G129" s="64"/>
    </row>
    <row r="130" ht="12.75">
      <c r="G130" s="64"/>
    </row>
    <row r="131" ht="12.75">
      <c r="G131" s="64"/>
    </row>
    <row r="132" ht="12.75">
      <c r="G132" s="64"/>
    </row>
    <row r="133" ht="12.75">
      <c r="G133" s="64"/>
    </row>
    <row r="134" ht="12.75">
      <c r="G134" s="64"/>
    </row>
    <row r="135" ht="12.75">
      <c r="G135" s="64"/>
    </row>
    <row r="136" ht="12.75">
      <c r="G136" s="64"/>
    </row>
    <row r="137" ht="12.75">
      <c r="G137" s="64"/>
    </row>
    <row r="138" ht="12.75">
      <c r="G138" s="64"/>
    </row>
    <row r="139" ht="12.75">
      <c r="G139" s="64"/>
    </row>
    <row r="140" ht="12.75">
      <c r="G140" s="64"/>
    </row>
    <row r="141" ht="12.75">
      <c r="G141" s="64"/>
    </row>
    <row r="142" ht="12.75">
      <c r="G142" s="64"/>
    </row>
    <row r="143" ht="12.75">
      <c r="G143" s="64"/>
    </row>
    <row r="144" ht="12.75">
      <c r="G144" s="64"/>
    </row>
    <row r="145" ht="12.75">
      <c r="G145" s="64"/>
    </row>
    <row r="146" ht="12.75">
      <c r="G146" s="64"/>
    </row>
    <row r="147" ht="12.75">
      <c r="G147" s="64"/>
    </row>
    <row r="148" ht="12.75">
      <c r="G148" s="64"/>
    </row>
    <row r="149" ht="12.75">
      <c r="G149" s="64"/>
    </row>
    <row r="150" ht="12.75">
      <c r="G150" s="64"/>
    </row>
    <row r="151" ht="12.75">
      <c r="G151" s="64"/>
    </row>
    <row r="152" ht="12.75">
      <c r="G152" s="64"/>
    </row>
    <row r="153" ht="12.75">
      <c r="G153" s="64"/>
    </row>
    <row r="154" ht="12.75">
      <c r="G154" s="64"/>
    </row>
    <row r="155" ht="12.75">
      <c r="G155" s="64"/>
    </row>
    <row r="156" ht="12.75">
      <c r="G156" s="64"/>
    </row>
    <row r="157" ht="12.75">
      <c r="G157" s="64"/>
    </row>
    <row r="158" ht="12.75">
      <c r="G158" s="64"/>
    </row>
    <row r="159" ht="12.75">
      <c r="G159" s="64"/>
    </row>
    <row r="160" ht="12.75">
      <c r="G160" s="64"/>
    </row>
    <row r="161" ht="12.75">
      <c r="G161" s="64"/>
    </row>
    <row r="162" ht="12.75">
      <c r="G162" s="64"/>
    </row>
    <row r="163" ht="12.75">
      <c r="G163" s="64"/>
    </row>
    <row r="164" ht="12.75">
      <c r="G164" s="64"/>
    </row>
    <row r="165" ht="12.75">
      <c r="G165" s="64"/>
    </row>
    <row r="166" ht="12.75">
      <c r="G166" s="64"/>
    </row>
    <row r="167" ht="12.75">
      <c r="G167" s="64"/>
    </row>
    <row r="168" ht="12.75">
      <c r="G168" s="64"/>
    </row>
    <row r="169" ht="12.75">
      <c r="G169" s="64"/>
    </row>
    <row r="170" ht="12.75">
      <c r="G170" s="64"/>
    </row>
    <row r="171" ht="12.75">
      <c r="G171" s="64"/>
    </row>
    <row r="172" ht="12.75">
      <c r="G172" s="64"/>
    </row>
    <row r="173" ht="12.75">
      <c r="G173" s="64"/>
    </row>
    <row r="174" ht="12.75">
      <c r="G174" s="64"/>
    </row>
    <row r="175" ht="12.75">
      <c r="G175" s="64"/>
    </row>
    <row r="176" ht="12.75">
      <c r="G176" s="64"/>
    </row>
    <row r="177" ht="12.75">
      <c r="G177" s="64"/>
    </row>
    <row r="178" ht="12.75">
      <c r="G178" s="64"/>
    </row>
    <row r="179" ht="12.75">
      <c r="G179" s="64"/>
    </row>
    <row r="180" ht="12.75">
      <c r="G180" s="64"/>
    </row>
    <row r="181" ht="12.75">
      <c r="G181" s="64"/>
    </row>
  </sheetData>
  <sheetProtection/>
  <mergeCells count="3">
    <mergeCell ref="A2:G2"/>
    <mergeCell ref="A4:E4"/>
    <mergeCell ref="G4:G5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zoomScaleSheetLayoutView="75" zoomScalePageLayoutView="0" workbookViewId="0" topLeftCell="A1">
      <selection activeCell="H48" sqref="H48"/>
    </sheetView>
  </sheetViews>
  <sheetFormatPr defaultColWidth="11.421875" defaultRowHeight="12.75"/>
  <cols>
    <col min="1" max="1" width="7.57421875" style="0" customWidth="1"/>
    <col min="2" max="2" width="6.421875" style="0" bestFit="1" customWidth="1"/>
    <col min="3" max="3" width="7.7109375" style="0" bestFit="1" customWidth="1"/>
    <col min="4" max="4" width="9.140625" style="0" bestFit="1" customWidth="1"/>
    <col min="5" max="5" width="7.57421875" style="0" customWidth="1"/>
    <col min="6" max="6" width="53.57421875" style="0" customWidth="1"/>
    <col min="7" max="7" width="16.00390625" style="12" customWidth="1"/>
  </cols>
  <sheetData>
    <row r="1" spans="1:7" ht="12.75">
      <c r="A1" s="63" t="str">
        <f>+ANEXO5!A1</f>
        <v>Ordenanza N° 5677/08</v>
      </c>
      <c r="B1" s="43"/>
      <c r="C1" s="43"/>
      <c r="D1" s="43"/>
      <c r="E1" s="43"/>
      <c r="F1" s="43"/>
      <c r="G1" s="64"/>
    </row>
    <row r="2" spans="1:7" ht="15">
      <c r="A2" s="497" t="s">
        <v>43</v>
      </c>
      <c r="B2" s="497"/>
      <c r="C2" s="497"/>
      <c r="D2" s="497"/>
      <c r="E2" s="497"/>
      <c r="F2" s="497"/>
      <c r="G2" s="497"/>
    </row>
    <row r="3" spans="1:7" ht="13.5" thickBot="1">
      <c r="A3" s="28" t="s">
        <v>269</v>
      </c>
      <c r="B3" s="43"/>
      <c r="C3" s="43"/>
      <c r="D3" s="43"/>
      <c r="E3" s="43"/>
      <c r="F3" s="43"/>
      <c r="G3" s="14">
        <v>611</v>
      </c>
    </row>
    <row r="4" spans="1:7" ht="13.5" thickBot="1">
      <c r="A4" s="507" t="s">
        <v>167</v>
      </c>
      <c r="B4" s="508"/>
      <c r="C4" s="508"/>
      <c r="D4" s="508"/>
      <c r="E4" s="508"/>
      <c r="F4" s="320" t="s">
        <v>201</v>
      </c>
      <c r="G4" s="509" t="s">
        <v>202</v>
      </c>
    </row>
    <row r="5" spans="1:7" ht="13.5" thickBot="1">
      <c r="A5" s="312" t="s">
        <v>203</v>
      </c>
      <c r="B5" s="312" t="s">
        <v>204</v>
      </c>
      <c r="C5" s="312" t="s">
        <v>205</v>
      </c>
      <c r="D5" s="312" t="s">
        <v>171</v>
      </c>
      <c r="E5" s="315" t="s">
        <v>206</v>
      </c>
      <c r="F5" s="321" t="s">
        <v>207</v>
      </c>
      <c r="G5" s="510"/>
    </row>
    <row r="6" spans="1:7" ht="12.75">
      <c r="A6" s="138">
        <v>4</v>
      </c>
      <c r="B6" s="139"/>
      <c r="C6" s="139"/>
      <c r="D6" s="139"/>
      <c r="E6" s="156"/>
      <c r="F6" s="157" t="s">
        <v>127</v>
      </c>
      <c r="G6" s="159">
        <f>+G7+G13+G15</f>
        <v>4417410</v>
      </c>
    </row>
    <row r="7" spans="1:7" ht="12.75">
      <c r="A7" s="143">
        <v>4</v>
      </c>
      <c r="B7" s="142">
        <v>1</v>
      </c>
      <c r="C7" s="142"/>
      <c r="D7" s="142"/>
      <c r="E7" s="144"/>
      <c r="F7" s="145" t="s">
        <v>208</v>
      </c>
      <c r="G7" s="146">
        <f>+G8+G11+G12</f>
        <v>4373330</v>
      </c>
    </row>
    <row r="8" spans="1:7" ht="12.75">
      <c r="A8" s="143">
        <v>4</v>
      </c>
      <c r="B8" s="142">
        <v>1</v>
      </c>
      <c r="C8" s="142">
        <v>1</v>
      </c>
      <c r="D8" s="142"/>
      <c r="E8" s="144"/>
      <c r="F8" s="145" t="s">
        <v>188</v>
      </c>
      <c r="G8" s="146">
        <f>+G9+G10</f>
        <v>4180490</v>
      </c>
    </row>
    <row r="9" spans="1:7" ht="12.75">
      <c r="A9" s="143">
        <v>4</v>
      </c>
      <c r="B9" s="142">
        <v>1</v>
      </c>
      <c r="C9" s="142">
        <v>1</v>
      </c>
      <c r="D9" s="142">
        <v>1</v>
      </c>
      <c r="E9" s="144"/>
      <c r="F9" s="145" t="s">
        <v>209</v>
      </c>
      <c r="G9" s="146">
        <f>+ANEXO6!G6</f>
        <v>2996430</v>
      </c>
    </row>
    <row r="10" spans="1:7" ht="12.75">
      <c r="A10" s="143">
        <v>4</v>
      </c>
      <c r="B10" s="142">
        <v>1</v>
      </c>
      <c r="C10" s="142">
        <v>1</v>
      </c>
      <c r="D10" s="142">
        <v>2</v>
      </c>
      <c r="E10" s="144"/>
      <c r="F10" s="145" t="s">
        <v>226</v>
      </c>
      <c r="G10" s="146">
        <f>+ANEXO6!G21</f>
        <v>1184060</v>
      </c>
    </row>
    <row r="11" spans="1:7" ht="12.75">
      <c r="A11" s="143">
        <v>4</v>
      </c>
      <c r="B11" s="142">
        <v>1</v>
      </c>
      <c r="C11" s="142">
        <v>2</v>
      </c>
      <c r="D11" s="142"/>
      <c r="E11" s="144"/>
      <c r="F11" s="145" t="s">
        <v>189</v>
      </c>
      <c r="G11" s="146">
        <f>+ANEXO6!G36</f>
        <v>43180</v>
      </c>
    </row>
    <row r="12" spans="1:7" ht="12.75">
      <c r="A12" s="143">
        <v>4</v>
      </c>
      <c r="B12" s="142">
        <v>1</v>
      </c>
      <c r="C12" s="142">
        <v>3</v>
      </c>
      <c r="D12" s="142"/>
      <c r="E12" s="144"/>
      <c r="F12" s="145" t="s">
        <v>190</v>
      </c>
      <c r="G12" s="146">
        <f>+ANEXO6!G51</f>
        <v>149660</v>
      </c>
    </row>
    <row r="13" spans="1:7" ht="12.75">
      <c r="A13" s="143">
        <v>4</v>
      </c>
      <c r="B13" s="142">
        <v>2</v>
      </c>
      <c r="C13" s="142"/>
      <c r="D13" s="142"/>
      <c r="E13" s="144"/>
      <c r="F13" s="145" t="s">
        <v>227</v>
      </c>
      <c r="G13" s="146">
        <f>+G14</f>
        <v>0</v>
      </c>
    </row>
    <row r="14" spans="1:7" ht="12.75">
      <c r="A14" s="143">
        <v>4</v>
      </c>
      <c r="B14" s="142">
        <v>2</v>
      </c>
      <c r="C14" s="142">
        <v>1</v>
      </c>
      <c r="D14" s="142"/>
      <c r="E14" s="144"/>
      <c r="F14" s="145" t="s">
        <v>228</v>
      </c>
      <c r="G14" s="148">
        <v>0</v>
      </c>
    </row>
    <row r="15" spans="1:7" ht="12.75">
      <c r="A15" s="143">
        <v>4</v>
      </c>
      <c r="B15" s="142">
        <v>3</v>
      </c>
      <c r="C15" s="142"/>
      <c r="D15" s="142"/>
      <c r="E15" s="144"/>
      <c r="F15" s="145" t="s">
        <v>229</v>
      </c>
      <c r="G15" s="146">
        <f>+G16</f>
        <v>44080</v>
      </c>
    </row>
    <row r="16" spans="1:7" ht="12.75">
      <c r="A16" s="143">
        <v>4</v>
      </c>
      <c r="B16" s="142">
        <v>3</v>
      </c>
      <c r="C16" s="142">
        <v>1</v>
      </c>
      <c r="D16" s="142"/>
      <c r="E16" s="144"/>
      <c r="F16" s="145" t="s">
        <v>192</v>
      </c>
      <c r="G16" s="148">
        <v>44080</v>
      </c>
    </row>
    <row r="17" spans="1:7" ht="12.75">
      <c r="A17" s="140">
        <v>5</v>
      </c>
      <c r="B17" s="142"/>
      <c r="C17" s="142"/>
      <c r="D17" s="142"/>
      <c r="E17" s="144"/>
      <c r="F17" s="145" t="s">
        <v>136</v>
      </c>
      <c r="G17" s="146">
        <f>+G18+G21+G22</f>
        <v>37740</v>
      </c>
    </row>
    <row r="18" spans="1:7" ht="12.75">
      <c r="A18" s="143">
        <v>5</v>
      </c>
      <c r="B18" s="142">
        <v>1</v>
      </c>
      <c r="C18" s="142"/>
      <c r="D18" s="142"/>
      <c r="E18" s="144"/>
      <c r="F18" s="145" t="s">
        <v>230</v>
      </c>
      <c r="G18" s="146">
        <f>+G19+G20</f>
        <v>37740</v>
      </c>
    </row>
    <row r="19" spans="1:7" ht="12.75">
      <c r="A19" s="143">
        <v>5</v>
      </c>
      <c r="B19" s="142">
        <v>1</v>
      </c>
      <c r="C19" s="142">
        <v>1</v>
      </c>
      <c r="D19" s="142"/>
      <c r="E19" s="144"/>
      <c r="F19" s="145" t="s">
        <v>193</v>
      </c>
      <c r="G19" s="148">
        <f>+ANEXO6!G72</f>
        <v>37740</v>
      </c>
    </row>
    <row r="20" spans="1:7" ht="12.75">
      <c r="A20" s="143">
        <v>5</v>
      </c>
      <c r="B20" s="142">
        <v>1</v>
      </c>
      <c r="C20" s="142">
        <v>2</v>
      </c>
      <c r="D20" s="142"/>
      <c r="E20" s="142"/>
      <c r="F20" s="145" t="s">
        <v>194</v>
      </c>
      <c r="G20" s="148">
        <v>0</v>
      </c>
    </row>
    <row r="21" spans="1:7" ht="12.75">
      <c r="A21" s="143">
        <v>5</v>
      </c>
      <c r="B21" s="142">
        <v>2</v>
      </c>
      <c r="C21" s="142"/>
      <c r="D21" s="142"/>
      <c r="E21" s="142"/>
      <c r="F21" s="145" t="s">
        <v>231</v>
      </c>
      <c r="G21" s="146">
        <v>0</v>
      </c>
    </row>
    <row r="22" spans="1:7" ht="12.75">
      <c r="A22" s="143">
        <v>5</v>
      </c>
      <c r="B22" s="142">
        <v>3</v>
      </c>
      <c r="C22" s="142"/>
      <c r="D22" s="142"/>
      <c r="E22" s="142"/>
      <c r="F22" s="145" t="s">
        <v>232</v>
      </c>
      <c r="G22" s="146">
        <f>+G23</f>
        <v>0</v>
      </c>
    </row>
    <row r="23" spans="1:7" ht="12.75">
      <c r="A23" s="143">
        <v>5</v>
      </c>
      <c r="B23" s="142">
        <v>3</v>
      </c>
      <c r="C23" s="142">
        <v>1</v>
      </c>
      <c r="D23" s="142"/>
      <c r="E23" s="142"/>
      <c r="F23" s="145" t="s">
        <v>195</v>
      </c>
      <c r="G23" s="148">
        <v>0</v>
      </c>
    </row>
    <row r="24" spans="1:7" ht="12.75">
      <c r="A24" s="140">
        <v>6</v>
      </c>
      <c r="B24" s="142"/>
      <c r="C24" s="142"/>
      <c r="D24" s="142"/>
      <c r="E24" s="142"/>
      <c r="F24" s="145" t="s">
        <v>141</v>
      </c>
      <c r="G24" s="146">
        <f>+G25</f>
        <v>0</v>
      </c>
    </row>
    <row r="25" spans="1:7" ht="12.75">
      <c r="A25" s="143">
        <v>6</v>
      </c>
      <c r="B25" s="142">
        <v>1</v>
      </c>
      <c r="C25" s="142"/>
      <c r="D25" s="142"/>
      <c r="E25" s="142"/>
      <c r="F25" s="145" t="s">
        <v>233</v>
      </c>
      <c r="G25" s="146">
        <f>+G26</f>
        <v>0</v>
      </c>
    </row>
    <row r="26" spans="1:7" ht="13.5" thickBot="1">
      <c r="A26" s="151">
        <v>6</v>
      </c>
      <c r="B26" s="152">
        <v>1</v>
      </c>
      <c r="C26" s="152">
        <v>1</v>
      </c>
      <c r="D26" s="152"/>
      <c r="E26" s="152"/>
      <c r="F26" s="201" t="s">
        <v>196</v>
      </c>
      <c r="G26" s="155">
        <v>0</v>
      </c>
    </row>
    <row r="27" spans="1:7" ht="13.5" thickBot="1">
      <c r="A27" s="43"/>
      <c r="B27" s="43"/>
      <c r="C27" s="43"/>
      <c r="D27" s="43"/>
      <c r="E27" s="43"/>
      <c r="F27" s="322" t="s">
        <v>234</v>
      </c>
      <c r="G27" s="323">
        <f>+G6+G17+G24</f>
        <v>4455150</v>
      </c>
    </row>
    <row r="29" ht="12.75">
      <c r="G29" s="101"/>
    </row>
  </sheetData>
  <sheetProtection/>
  <mergeCells count="3">
    <mergeCell ref="A2:G2"/>
    <mergeCell ref="A4:E4"/>
    <mergeCell ref="G4:G5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75"/>
  <sheetViews>
    <sheetView zoomScaleSheetLayoutView="75" zoomScalePageLayoutView="0" workbookViewId="0" topLeftCell="A58">
      <selection activeCell="H48" sqref="H48"/>
    </sheetView>
  </sheetViews>
  <sheetFormatPr defaultColWidth="11.421875" defaultRowHeight="12.75"/>
  <cols>
    <col min="1" max="1" width="6.421875" style="43" customWidth="1"/>
    <col min="2" max="2" width="6.421875" style="43" bestFit="1" customWidth="1"/>
    <col min="3" max="3" width="7.7109375" style="43" bestFit="1" customWidth="1"/>
    <col min="4" max="4" width="9.140625" style="43" bestFit="1" customWidth="1"/>
    <col min="5" max="5" width="7.57421875" style="43" bestFit="1" customWidth="1"/>
    <col min="6" max="6" width="50.421875" style="43" bestFit="1" customWidth="1"/>
    <col min="7" max="7" width="12.57421875" style="43" bestFit="1" customWidth="1"/>
  </cols>
  <sheetData>
    <row r="1" ht="12.75">
      <c r="A1" s="43" t="str">
        <f>+hcd!A1</f>
        <v>Ordenanza N° 5677/08</v>
      </c>
    </row>
    <row r="2" spans="1:7" ht="15">
      <c r="A2" s="497" t="s">
        <v>326</v>
      </c>
      <c r="B2" s="497"/>
      <c r="C2" s="497"/>
      <c r="D2" s="497"/>
      <c r="E2" s="497"/>
      <c r="F2" s="497"/>
      <c r="G2" s="497"/>
    </row>
    <row r="3" spans="1:7" ht="13.5" thickBot="1">
      <c r="A3" s="28" t="s">
        <v>269</v>
      </c>
      <c r="G3" s="14">
        <v>611</v>
      </c>
    </row>
    <row r="4" spans="1:7" ht="13.5" thickBot="1">
      <c r="A4" s="507" t="s">
        <v>167</v>
      </c>
      <c r="B4" s="508"/>
      <c r="C4" s="508"/>
      <c r="D4" s="508"/>
      <c r="E4" s="508"/>
      <c r="F4" s="320" t="s">
        <v>201</v>
      </c>
      <c r="G4" s="509" t="s">
        <v>202</v>
      </c>
    </row>
    <row r="5" spans="1:7" ht="13.5" thickBot="1">
      <c r="A5" s="312" t="s">
        <v>203</v>
      </c>
      <c r="B5" s="312" t="s">
        <v>204</v>
      </c>
      <c r="C5" s="312" t="s">
        <v>205</v>
      </c>
      <c r="D5" s="312" t="s">
        <v>171</v>
      </c>
      <c r="E5" s="315" t="s">
        <v>206</v>
      </c>
      <c r="F5" s="321" t="s">
        <v>207</v>
      </c>
      <c r="G5" s="510"/>
    </row>
    <row r="6" spans="1:7" ht="12.75">
      <c r="A6" s="158">
        <v>4</v>
      </c>
      <c r="B6" s="139">
        <v>1</v>
      </c>
      <c r="C6" s="139">
        <v>1</v>
      </c>
      <c r="D6" s="139">
        <v>1</v>
      </c>
      <c r="E6" s="156"/>
      <c r="F6" s="157" t="s">
        <v>209</v>
      </c>
      <c r="G6" s="159">
        <f>+SUM(G7:G20)</f>
        <v>2996430</v>
      </c>
    </row>
    <row r="7" spans="1:7" ht="12.75">
      <c r="A7" s="143">
        <v>4</v>
      </c>
      <c r="B7" s="142">
        <v>1</v>
      </c>
      <c r="C7" s="142">
        <v>1</v>
      </c>
      <c r="D7" s="142">
        <v>1</v>
      </c>
      <c r="E7" s="144" t="s">
        <v>210</v>
      </c>
      <c r="F7" s="147" t="s">
        <v>211</v>
      </c>
      <c r="G7" s="148">
        <v>1098820</v>
      </c>
    </row>
    <row r="8" spans="1:7" ht="12.75">
      <c r="A8" s="143">
        <v>4</v>
      </c>
      <c r="B8" s="142">
        <v>1</v>
      </c>
      <c r="C8" s="142">
        <v>1</v>
      </c>
      <c r="D8" s="142">
        <v>1</v>
      </c>
      <c r="E8" s="144" t="s">
        <v>212</v>
      </c>
      <c r="F8" s="147" t="s">
        <v>213</v>
      </c>
      <c r="G8" s="148">
        <v>78610</v>
      </c>
    </row>
    <row r="9" spans="1:9" ht="12.75">
      <c r="A9" s="143">
        <v>4</v>
      </c>
      <c r="B9" s="142">
        <v>1</v>
      </c>
      <c r="C9" s="142">
        <v>1</v>
      </c>
      <c r="D9" s="142">
        <v>1</v>
      </c>
      <c r="E9" s="144" t="s">
        <v>214</v>
      </c>
      <c r="F9" s="147" t="s">
        <v>285</v>
      </c>
      <c r="G9" s="148">
        <v>0</v>
      </c>
      <c r="I9" s="1"/>
    </row>
    <row r="10" spans="1:9" ht="12.75">
      <c r="A10" s="143">
        <v>4</v>
      </c>
      <c r="B10" s="142">
        <v>1</v>
      </c>
      <c r="C10" s="142">
        <v>1</v>
      </c>
      <c r="D10" s="142">
        <v>1</v>
      </c>
      <c r="E10" s="144" t="s">
        <v>216</v>
      </c>
      <c r="F10" s="147" t="s">
        <v>215</v>
      </c>
      <c r="G10" s="148">
        <v>42790</v>
      </c>
      <c r="I10" s="1"/>
    </row>
    <row r="11" spans="1:9" ht="12.75">
      <c r="A11" s="143">
        <v>4</v>
      </c>
      <c r="B11" s="142">
        <v>1</v>
      </c>
      <c r="C11" s="142">
        <v>1</v>
      </c>
      <c r="D11" s="142">
        <v>1</v>
      </c>
      <c r="E11" s="144" t="s">
        <v>217</v>
      </c>
      <c r="F11" s="147" t="s">
        <v>218</v>
      </c>
      <c r="G11" s="148">
        <v>904480</v>
      </c>
      <c r="I11" s="1"/>
    </row>
    <row r="12" spans="1:9" ht="12.75">
      <c r="A12" s="143">
        <v>4</v>
      </c>
      <c r="B12" s="142">
        <v>1</v>
      </c>
      <c r="C12" s="142">
        <v>1</v>
      </c>
      <c r="D12" s="142">
        <v>1</v>
      </c>
      <c r="E12" s="144" t="s">
        <v>219</v>
      </c>
      <c r="F12" s="147" t="s">
        <v>286</v>
      </c>
      <c r="G12" s="148">
        <v>0</v>
      </c>
      <c r="I12" s="1"/>
    </row>
    <row r="13" spans="1:9" ht="12.75">
      <c r="A13" s="143">
        <v>4</v>
      </c>
      <c r="B13" s="142">
        <v>1</v>
      </c>
      <c r="C13" s="142">
        <v>1</v>
      </c>
      <c r="D13" s="142">
        <v>1</v>
      </c>
      <c r="E13" s="144" t="s">
        <v>221</v>
      </c>
      <c r="F13" s="147" t="s">
        <v>220</v>
      </c>
      <c r="G13" s="148">
        <v>229610</v>
      </c>
      <c r="I13" s="1"/>
    </row>
    <row r="14" spans="1:9" ht="12.75">
      <c r="A14" s="143">
        <v>4</v>
      </c>
      <c r="B14" s="142">
        <v>1</v>
      </c>
      <c r="C14" s="142">
        <v>1</v>
      </c>
      <c r="D14" s="142">
        <v>1</v>
      </c>
      <c r="E14" s="144" t="s">
        <v>223</v>
      </c>
      <c r="F14" s="147" t="s">
        <v>222</v>
      </c>
      <c r="G14" s="148">
        <v>32020</v>
      </c>
      <c r="I14" s="1"/>
    </row>
    <row r="15" spans="1:9" ht="12.75">
      <c r="A15" s="143">
        <v>4</v>
      </c>
      <c r="B15" s="142">
        <v>1</v>
      </c>
      <c r="C15" s="142">
        <v>1</v>
      </c>
      <c r="D15" s="142">
        <v>1</v>
      </c>
      <c r="E15" s="144" t="s">
        <v>224</v>
      </c>
      <c r="F15" s="147" t="s">
        <v>287</v>
      </c>
      <c r="G15" s="148">
        <v>82680</v>
      </c>
      <c r="I15" s="1"/>
    </row>
    <row r="16" spans="1:9" ht="12.75">
      <c r="A16" s="143">
        <v>4</v>
      </c>
      <c r="B16" s="142">
        <v>1</v>
      </c>
      <c r="C16" s="142">
        <v>1</v>
      </c>
      <c r="D16" s="142">
        <v>1</v>
      </c>
      <c r="E16" s="144" t="s">
        <v>225</v>
      </c>
      <c r="F16" s="147" t="s">
        <v>289</v>
      </c>
      <c r="G16" s="148">
        <v>73270</v>
      </c>
      <c r="I16" s="1"/>
    </row>
    <row r="17" spans="1:9" ht="12.75">
      <c r="A17" s="143">
        <v>4</v>
      </c>
      <c r="B17" s="142">
        <v>1</v>
      </c>
      <c r="C17" s="142">
        <v>1</v>
      </c>
      <c r="D17" s="142">
        <v>1</v>
      </c>
      <c r="E17" s="144" t="s">
        <v>284</v>
      </c>
      <c r="F17" s="147" t="s">
        <v>290</v>
      </c>
      <c r="G17" s="148">
        <v>284850</v>
      </c>
      <c r="I17" s="1"/>
    </row>
    <row r="18" spans="1:9" ht="12.75">
      <c r="A18" s="143">
        <v>4</v>
      </c>
      <c r="B18" s="142">
        <v>1</v>
      </c>
      <c r="C18" s="142">
        <v>1</v>
      </c>
      <c r="D18" s="142">
        <v>1</v>
      </c>
      <c r="E18" s="144" t="s">
        <v>288</v>
      </c>
      <c r="F18" s="147" t="s">
        <v>291</v>
      </c>
      <c r="G18" s="148">
        <v>145830</v>
      </c>
      <c r="I18" s="1"/>
    </row>
    <row r="19" spans="1:9" ht="12.75">
      <c r="A19" s="143">
        <v>4</v>
      </c>
      <c r="B19" s="142">
        <v>1</v>
      </c>
      <c r="C19" s="142">
        <v>1</v>
      </c>
      <c r="D19" s="142">
        <v>1</v>
      </c>
      <c r="E19" s="144" t="s">
        <v>292</v>
      </c>
      <c r="F19" s="147" t="s">
        <v>294</v>
      </c>
      <c r="G19" s="148">
        <v>23470</v>
      </c>
      <c r="I19" s="1"/>
    </row>
    <row r="20" spans="1:7" ht="12.75">
      <c r="A20" s="143">
        <v>4</v>
      </c>
      <c r="B20" s="142">
        <v>1</v>
      </c>
      <c r="C20" s="142">
        <v>1</v>
      </c>
      <c r="D20" s="142">
        <v>1</v>
      </c>
      <c r="E20" s="144" t="s">
        <v>293</v>
      </c>
      <c r="F20" s="147" t="s">
        <v>295</v>
      </c>
      <c r="G20" s="148">
        <v>0</v>
      </c>
    </row>
    <row r="21" spans="1:7" ht="12.75">
      <c r="A21" s="143">
        <v>4</v>
      </c>
      <c r="B21" s="142">
        <v>1</v>
      </c>
      <c r="C21" s="142">
        <v>1</v>
      </c>
      <c r="D21" s="142">
        <v>2</v>
      </c>
      <c r="E21" s="144"/>
      <c r="F21" s="145" t="s">
        <v>226</v>
      </c>
      <c r="G21" s="146">
        <f>+SUM(G22:G35)</f>
        <v>1184060</v>
      </c>
    </row>
    <row r="22" spans="1:9" ht="12.75">
      <c r="A22" s="143">
        <v>4</v>
      </c>
      <c r="B22" s="142">
        <v>1</v>
      </c>
      <c r="C22" s="142">
        <v>1</v>
      </c>
      <c r="D22" s="142">
        <v>2</v>
      </c>
      <c r="E22" s="144" t="s">
        <v>210</v>
      </c>
      <c r="F22" s="147" t="s">
        <v>211</v>
      </c>
      <c r="G22" s="148">
        <v>265790</v>
      </c>
      <c r="I22" s="1"/>
    </row>
    <row r="23" spans="1:9" ht="12.75">
      <c r="A23" s="143">
        <v>4</v>
      </c>
      <c r="B23" s="142">
        <v>1</v>
      </c>
      <c r="C23" s="142">
        <v>1</v>
      </c>
      <c r="D23" s="142">
        <v>2</v>
      </c>
      <c r="E23" s="144" t="s">
        <v>212</v>
      </c>
      <c r="F23" s="147" t="s">
        <v>213</v>
      </c>
      <c r="G23" s="148">
        <v>27270</v>
      </c>
      <c r="I23" s="1"/>
    </row>
    <row r="24" spans="1:9" ht="12.75">
      <c r="A24" s="143">
        <v>4</v>
      </c>
      <c r="B24" s="142">
        <v>1</v>
      </c>
      <c r="C24" s="142">
        <v>1</v>
      </c>
      <c r="D24" s="142">
        <v>2</v>
      </c>
      <c r="E24" s="144" t="s">
        <v>214</v>
      </c>
      <c r="F24" s="147" t="s">
        <v>285</v>
      </c>
      <c r="G24" s="148">
        <v>0</v>
      </c>
      <c r="I24" s="1"/>
    </row>
    <row r="25" spans="1:9" ht="12.75">
      <c r="A25" s="143">
        <v>4</v>
      </c>
      <c r="B25" s="142">
        <v>1</v>
      </c>
      <c r="C25" s="142">
        <v>1</v>
      </c>
      <c r="D25" s="142">
        <v>2</v>
      </c>
      <c r="E25" s="144" t="s">
        <v>216</v>
      </c>
      <c r="F25" s="147" t="s">
        <v>215</v>
      </c>
      <c r="G25" s="148">
        <v>0</v>
      </c>
      <c r="I25" s="1"/>
    </row>
    <row r="26" spans="1:9" ht="12.75">
      <c r="A26" s="143">
        <v>4</v>
      </c>
      <c r="B26" s="142">
        <v>1</v>
      </c>
      <c r="C26" s="142">
        <v>1</v>
      </c>
      <c r="D26" s="142">
        <v>2</v>
      </c>
      <c r="E26" s="144" t="s">
        <v>217</v>
      </c>
      <c r="F26" s="147" t="s">
        <v>218</v>
      </c>
      <c r="G26" s="148">
        <v>263610</v>
      </c>
      <c r="I26" s="1"/>
    </row>
    <row r="27" spans="1:9" ht="12.75">
      <c r="A27" s="143">
        <v>4</v>
      </c>
      <c r="B27" s="142">
        <v>1</v>
      </c>
      <c r="C27" s="142">
        <v>1</v>
      </c>
      <c r="D27" s="142">
        <v>2</v>
      </c>
      <c r="E27" s="144" t="s">
        <v>219</v>
      </c>
      <c r="F27" s="147" t="s">
        <v>286</v>
      </c>
      <c r="G27" s="148">
        <v>68180</v>
      </c>
      <c r="I27" s="1"/>
    </row>
    <row r="28" spans="1:9" ht="12.75">
      <c r="A28" s="143">
        <v>4</v>
      </c>
      <c r="B28" s="142">
        <v>1</v>
      </c>
      <c r="C28" s="142">
        <v>1</v>
      </c>
      <c r="D28" s="142">
        <v>2</v>
      </c>
      <c r="E28" s="144" t="s">
        <v>221</v>
      </c>
      <c r="F28" s="147" t="s">
        <v>220</v>
      </c>
      <c r="G28" s="148">
        <v>58250</v>
      </c>
      <c r="I28" s="1"/>
    </row>
    <row r="29" spans="1:9" ht="12.75">
      <c r="A29" s="143">
        <v>4</v>
      </c>
      <c r="B29" s="142">
        <v>1</v>
      </c>
      <c r="C29" s="142">
        <v>1</v>
      </c>
      <c r="D29" s="142">
        <v>2</v>
      </c>
      <c r="E29" s="144" t="s">
        <v>223</v>
      </c>
      <c r="F29" s="147" t="s">
        <v>222</v>
      </c>
      <c r="G29" s="148">
        <v>95460</v>
      </c>
      <c r="I29" s="1"/>
    </row>
    <row r="30" spans="1:9" ht="12.75">
      <c r="A30" s="143">
        <v>4</v>
      </c>
      <c r="B30" s="142">
        <v>1</v>
      </c>
      <c r="C30" s="142">
        <v>1</v>
      </c>
      <c r="D30" s="142">
        <v>2</v>
      </c>
      <c r="E30" s="144" t="s">
        <v>224</v>
      </c>
      <c r="F30" s="147" t="s">
        <v>287</v>
      </c>
      <c r="G30" s="148">
        <v>36710</v>
      </c>
      <c r="I30" s="1"/>
    </row>
    <row r="31" spans="1:9" ht="12.75">
      <c r="A31" s="143">
        <v>4</v>
      </c>
      <c r="B31" s="142">
        <v>1</v>
      </c>
      <c r="C31" s="142">
        <v>1</v>
      </c>
      <c r="D31" s="142">
        <v>2</v>
      </c>
      <c r="E31" s="144" t="s">
        <v>225</v>
      </c>
      <c r="F31" s="147" t="s">
        <v>289</v>
      </c>
      <c r="G31" s="148">
        <v>109080</v>
      </c>
      <c r="I31" s="1"/>
    </row>
    <row r="32" spans="1:9" ht="12.75">
      <c r="A32" s="143">
        <v>4</v>
      </c>
      <c r="B32" s="142">
        <v>1</v>
      </c>
      <c r="C32" s="142">
        <v>1</v>
      </c>
      <c r="D32" s="142">
        <v>2</v>
      </c>
      <c r="E32" s="144" t="s">
        <v>284</v>
      </c>
      <c r="F32" s="147" t="s">
        <v>290</v>
      </c>
      <c r="G32" s="148">
        <v>153230</v>
      </c>
      <c r="I32" s="1"/>
    </row>
    <row r="33" spans="1:9" ht="12.75">
      <c r="A33" s="143">
        <v>4</v>
      </c>
      <c r="B33" s="142">
        <v>1</v>
      </c>
      <c r="C33" s="142">
        <v>1</v>
      </c>
      <c r="D33" s="142">
        <v>2</v>
      </c>
      <c r="E33" s="144" t="s">
        <v>288</v>
      </c>
      <c r="F33" s="147" t="s">
        <v>291</v>
      </c>
      <c r="G33" s="148">
        <v>90900</v>
      </c>
      <c r="I33" s="1"/>
    </row>
    <row r="34" spans="1:9" ht="12.75">
      <c r="A34" s="143">
        <v>4</v>
      </c>
      <c r="B34" s="142">
        <v>1</v>
      </c>
      <c r="C34" s="142">
        <v>1</v>
      </c>
      <c r="D34" s="142">
        <v>2</v>
      </c>
      <c r="E34" s="144" t="s">
        <v>292</v>
      </c>
      <c r="F34" s="147" t="s">
        <v>294</v>
      </c>
      <c r="G34" s="148">
        <v>15580</v>
      </c>
      <c r="I34" s="1"/>
    </row>
    <row r="35" spans="1:9" ht="12.75">
      <c r="A35" s="143">
        <v>4</v>
      </c>
      <c r="B35" s="142">
        <v>1</v>
      </c>
      <c r="C35" s="142">
        <v>1</v>
      </c>
      <c r="D35" s="142">
        <v>2</v>
      </c>
      <c r="E35" s="144" t="s">
        <v>293</v>
      </c>
      <c r="F35" s="147" t="s">
        <v>295</v>
      </c>
      <c r="G35" s="148"/>
      <c r="I35" s="1"/>
    </row>
    <row r="36" spans="1:9" ht="12.75">
      <c r="A36" s="143">
        <v>4</v>
      </c>
      <c r="B36" s="142">
        <v>1</v>
      </c>
      <c r="C36" s="142">
        <v>2</v>
      </c>
      <c r="D36" s="142"/>
      <c r="E36" s="144"/>
      <c r="F36" s="145" t="s">
        <v>189</v>
      </c>
      <c r="G36" s="146">
        <f>+SUM(G37:G50)</f>
        <v>43180</v>
      </c>
      <c r="I36" s="1"/>
    </row>
    <row r="37" spans="1:7" ht="12.75">
      <c r="A37" s="143">
        <v>4</v>
      </c>
      <c r="B37" s="142">
        <v>1</v>
      </c>
      <c r="C37" s="142">
        <v>2</v>
      </c>
      <c r="D37" s="142"/>
      <c r="E37" s="142">
        <v>1</v>
      </c>
      <c r="F37" s="147" t="s">
        <v>399</v>
      </c>
      <c r="G37" s="148">
        <v>2280</v>
      </c>
    </row>
    <row r="38" spans="1:7" ht="12.75">
      <c r="A38" s="143">
        <v>4</v>
      </c>
      <c r="B38" s="142">
        <v>1</v>
      </c>
      <c r="C38" s="142">
        <v>2</v>
      </c>
      <c r="D38" s="142"/>
      <c r="E38" s="142">
        <v>3</v>
      </c>
      <c r="F38" s="147" t="s">
        <v>401</v>
      </c>
      <c r="G38" s="148"/>
    </row>
    <row r="39" spans="1:7" ht="12.75">
      <c r="A39" s="143">
        <v>4</v>
      </c>
      <c r="B39" s="142">
        <v>1</v>
      </c>
      <c r="C39" s="142">
        <v>2</v>
      </c>
      <c r="D39" s="142"/>
      <c r="E39" s="142">
        <v>4</v>
      </c>
      <c r="F39" s="147" t="s">
        <v>402</v>
      </c>
      <c r="G39" s="148">
        <v>5400</v>
      </c>
    </row>
    <row r="40" spans="1:7" ht="12.75">
      <c r="A40" s="143">
        <v>4</v>
      </c>
      <c r="B40" s="142">
        <v>1</v>
      </c>
      <c r="C40" s="142">
        <v>2</v>
      </c>
      <c r="D40" s="142"/>
      <c r="E40" s="142">
        <v>5</v>
      </c>
      <c r="F40" s="147" t="s">
        <v>403</v>
      </c>
      <c r="G40" s="148">
        <v>5940</v>
      </c>
    </row>
    <row r="41" spans="1:7" ht="12.75">
      <c r="A41" s="143">
        <v>4</v>
      </c>
      <c r="B41" s="142">
        <v>1</v>
      </c>
      <c r="C41" s="142">
        <v>2</v>
      </c>
      <c r="D41" s="142"/>
      <c r="E41" s="142">
        <v>6</v>
      </c>
      <c r="F41" s="147" t="s">
        <v>404</v>
      </c>
      <c r="G41" s="148"/>
    </row>
    <row r="42" spans="1:7" ht="12.75">
      <c r="A42" s="143">
        <v>4</v>
      </c>
      <c r="B42" s="142">
        <v>1</v>
      </c>
      <c r="C42" s="142">
        <v>2</v>
      </c>
      <c r="D42" s="142"/>
      <c r="E42" s="142">
        <v>7</v>
      </c>
      <c r="F42" s="147" t="s">
        <v>405</v>
      </c>
      <c r="G42" s="148"/>
    </row>
    <row r="43" spans="1:7" ht="12.75">
      <c r="A43" s="143">
        <v>4</v>
      </c>
      <c r="B43" s="142">
        <v>1</v>
      </c>
      <c r="C43" s="142">
        <v>2</v>
      </c>
      <c r="D43" s="142"/>
      <c r="E43" s="142">
        <v>8</v>
      </c>
      <c r="F43" s="147" t="s">
        <v>406</v>
      </c>
      <c r="G43" s="148"/>
    </row>
    <row r="44" spans="1:7" ht="12.75">
      <c r="A44" s="143">
        <v>4</v>
      </c>
      <c r="B44" s="142">
        <v>1</v>
      </c>
      <c r="C44" s="142">
        <v>2</v>
      </c>
      <c r="D44" s="142"/>
      <c r="E44" s="142">
        <v>9</v>
      </c>
      <c r="F44" s="147" t="s">
        <v>407</v>
      </c>
      <c r="G44" s="148">
        <v>1490</v>
      </c>
    </row>
    <row r="45" spans="1:7" ht="12.75">
      <c r="A45" s="143">
        <v>4</v>
      </c>
      <c r="B45" s="142">
        <v>1</v>
      </c>
      <c r="C45" s="142">
        <v>2</v>
      </c>
      <c r="D45" s="142"/>
      <c r="E45" s="142">
        <v>10</v>
      </c>
      <c r="F45" s="147" t="s">
        <v>408</v>
      </c>
      <c r="G45" s="148">
        <v>120</v>
      </c>
    </row>
    <row r="46" spans="1:7" ht="12.75">
      <c r="A46" s="143">
        <v>4</v>
      </c>
      <c r="B46" s="142">
        <v>1</v>
      </c>
      <c r="C46" s="142">
        <v>2</v>
      </c>
      <c r="D46" s="142"/>
      <c r="E46" s="142">
        <v>11</v>
      </c>
      <c r="F46" s="147" t="s">
        <v>409</v>
      </c>
      <c r="G46" s="148">
        <v>1790</v>
      </c>
    </row>
    <row r="47" spans="1:7" ht="12.75">
      <c r="A47" s="143">
        <v>4</v>
      </c>
      <c r="B47" s="142">
        <v>1</v>
      </c>
      <c r="C47" s="142">
        <v>2</v>
      </c>
      <c r="D47" s="142"/>
      <c r="E47" s="142">
        <v>12</v>
      </c>
      <c r="F47" s="147" t="s">
        <v>410</v>
      </c>
      <c r="G47" s="148"/>
    </row>
    <row r="48" spans="1:7" ht="12.75">
      <c r="A48" s="143">
        <v>4</v>
      </c>
      <c r="B48" s="142">
        <v>1</v>
      </c>
      <c r="C48" s="142">
        <v>2</v>
      </c>
      <c r="D48" s="142"/>
      <c r="E48" s="142">
        <v>13</v>
      </c>
      <c r="F48" s="147" t="s">
        <v>411</v>
      </c>
      <c r="G48" s="148"/>
    </row>
    <row r="49" spans="1:7" ht="12.75">
      <c r="A49" s="143">
        <v>4</v>
      </c>
      <c r="B49" s="142">
        <v>1</v>
      </c>
      <c r="C49" s="142">
        <v>2</v>
      </c>
      <c r="D49" s="142"/>
      <c r="E49" s="142">
        <v>14</v>
      </c>
      <c r="F49" s="147" t="s">
        <v>412</v>
      </c>
      <c r="G49" s="148"/>
    </row>
    <row r="50" spans="1:7" ht="12.75">
      <c r="A50" s="143">
        <v>4</v>
      </c>
      <c r="B50" s="142">
        <v>1</v>
      </c>
      <c r="C50" s="142">
        <v>2</v>
      </c>
      <c r="D50" s="142"/>
      <c r="E50" s="142">
        <v>15</v>
      </c>
      <c r="F50" s="147" t="s">
        <v>413</v>
      </c>
      <c r="G50" s="148">
        <v>26160</v>
      </c>
    </row>
    <row r="51" spans="1:8" ht="12.75">
      <c r="A51" s="143">
        <v>4</v>
      </c>
      <c r="B51" s="142">
        <v>1</v>
      </c>
      <c r="C51" s="142">
        <v>3</v>
      </c>
      <c r="D51" s="142"/>
      <c r="E51" s="144"/>
      <c r="F51" s="145" t="s">
        <v>190</v>
      </c>
      <c r="G51" s="146">
        <f>+SUM(G52:G70)</f>
        <v>149660</v>
      </c>
      <c r="H51" s="1"/>
    </row>
    <row r="52" spans="1:7" ht="12.75">
      <c r="A52" s="143">
        <v>4</v>
      </c>
      <c r="B52" s="142">
        <v>1</v>
      </c>
      <c r="C52" s="142">
        <v>3</v>
      </c>
      <c r="D52" s="142"/>
      <c r="E52" s="142">
        <v>1</v>
      </c>
      <c r="F52" s="147" t="s">
        <v>418</v>
      </c>
      <c r="G52" s="148"/>
    </row>
    <row r="53" spans="1:7" ht="12.75">
      <c r="A53" s="143">
        <v>4</v>
      </c>
      <c r="B53" s="142">
        <v>1</v>
      </c>
      <c r="C53" s="142">
        <v>3</v>
      </c>
      <c r="D53" s="142"/>
      <c r="E53" s="142">
        <v>2</v>
      </c>
      <c r="F53" s="147" t="s">
        <v>419</v>
      </c>
      <c r="G53" s="148"/>
    </row>
    <row r="54" spans="1:7" ht="12.75">
      <c r="A54" s="143">
        <v>4</v>
      </c>
      <c r="B54" s="142">
        <v>1</v>
      </c>
      <c r="C54" s="142">
        <v>3</v>
      </c>
      <c r="D54" s="142"/>
      <c r="E54" s="142">
        <v>3</v>
      </c>
      <c r="F54" s="147" t="s">
        <v>420</v>
      </c>
      <c r="G54" s="148"/>
    </row>
    <row r="55" spans="1:7" ht="12.75">
      <c r="A55" s="143">
        <v>4</v>
      </c>
      <c r="B55" s="142">
        <v>1</v>
      </c>
      <c r="C55" s="142">
        <v>3</v>
      </c>
      <c r="D55" s="142"/>
      <c r="E55" s="142">
        <v>4</v>
      </c>
      <c r="F55" s="147" t="s">
        <v>421</v>
      </c>
      <c r="G55" s="148"/>
    </row>
    <row r="56" spans="1:7" ht="12.75">
      <c r="A56" s="143">
        <v>4</v>
      </c>
      <c r="B56" s="142">
        <v>1</v>
      </c>
      <c r="C56" s="142">
        <v>3</v>
      </c>
      <c r="D56" s="142"/>
      <c r="E56" s="142">
        <v>5</v>
      </c>
      <c r="F56" s="147" t="s">
        <v>422</v>
      </c>
      <c r="G56" s="148">
        <v>11330</v>
      </c>
    </row>
    <row r="57" spans="1:7" ht="12.75">
      <c r="A57" s="143">
        <v>4</v>
      </c>
      <c r="B57" s="142">
        <v>1</v>
      </c>
      <c r="C57" s="142">
        <v>3</v>
      </c>
      <c r="D57" s="142"/>
      <c r="E57" s="142">
        <v>6</v>
      </c>
      <c r="F57" s="147" t="s">
        <v>423</v>
      </c>
      <c r="G57" s="148"/>
    </row>
    <row r="58" spans="1:7" ht="12.75">
      <c r="A58" s="143">
        <v>4</v>
      </c>
      <c r="B58" s="142">
        <v>1</v>
      </c>
      <c r="C58" s="142">
        <v>3</v>
      </c>
      <c r="D58" s="142"/>
      <c r="E58" s="142">
        <v>7</v>
      </c>
      <c r="F58" s="147" t="s">
        <v>424</v>
      </c>
      <c r="G58" s="148">
        <v>4110</v>
      </c>
    </row>
    <row r="59" spans="1:7" ht="12.75">
      <c r="A59" s="143">
        <v>4</v>
      </c>
      <c r="B59" s="142">
        <v>1</v>
      </c>
      <c r="C59" s="142">
        <v>3</v>
      </c>
      <c r="D59" s="142"/>
      <c r="E59" s="142">
        <v>8</v>
      </c>
      <c r="F59" s="147" t="s">
        <v>425</v>
      </c>
      <c r="G59" s="148"/>
    </row>
    <row r="60" spans="1:7" ht="12.75">
      <c r="A60" s="143">
        <v>4</v>
      </c>
      <c r="B60" s="142">
        <v>1</v>
      </c>
      <c r="C60" s="142">
        <v>3</v>
      </c>
      <c r="D60" s="142"/>
      <c r="E60" s="142">
        <v>9</v>
      </c>
      <c r="F60" s="147" t="s">
        <v>426</v>
      </c>
      <c r="G60" s="148">
        <v>19130</v>
      </c>
    </row>
    <row r="61" spans="1:7" ht="12.75">
      <c r="A61" s="143">
        <v>4</v>
      </c>
      <c r="B61" s="142">
        <v>1</v>
      </c>
      <c r="C61" s="142">
        <v>3</v>
      </c>
      <c r="D61" s="142"/>
      <c r="E61" s="142">
        <v>10</v>
      </c>
      <c r="F61" s="147" t="s">
        <v>427</v>
      </c>
      <c r="G61" s="148">
        <v>2470</v>
      </c>
    </row>
    <row r="62" spans="1:7" ht="12.75">
      <c r="A62" s="143">
        <v>4</v>
      </c>
      <c r="B62" s="142">
        <v>1</v>
      </c>
      <c r="C62" s="142">
        <v>3</v>
      </c>
      <c r="D62" s="142"/>
      <c r="E62" s="142">
        <v>11</v>
      </c>
      <c r="F62" s="147" t="s">
        <v>428</v>
      </c>
      <c r="G62" s="148"/>
    </row>
    <row r="63" spans="1:7" ht="12.75">
      <c r="A63" s="143">
        <v>4</v>
      </c>
      <c r="B63" s="142">
        <v>1</v>
      </c>
      <c r="C63" s="142">
        <v>3</v>
      </c>
      <c r="D63" s="142"/>
      <c r="E63" s="142">
        <v>12</v>
      </c>
      <c r="F63" s="147" t="s">
        <v>429</v>
      </c>
      <c r="G63" s="148"/>
    </row>
    <row r="64" spans="1:7" ht="12.75">
      <c r="A64" s="143">
        <v>4</v>
      </c>
      <c r="B64" s="142">
        <v>1</v>
      </c>
      <c r="C64" s="142">
        <v>3</v>
      </c>
      <c r="D64" s="142"/>
      <c r="E64" s="142">
        <v>13</v>
      </c>
      <c r="F64" s="147" t="s">
        <v>430</v>
      </c>
      <c r="G64" s="148"/>
    </row>
    <row r="65" spans="1:7" ht="12.75">
      <c r="A65" s="143">
        <v>4</v>
      </c>
      <c r="B65" s="142">
        <v>1</v>
      </c>
      <c r="C65" s="142">
        <v>3</v>
      </c>
      <c r="D65" s="142"/>
      <c r="E65" s="142">
        <v>14</v>
      </c>
      <c r="F65" s="147" t="s">
        <v>431</v>
      </c>
      <c r="G65" s="148"/>
    </row>
    <row r="66" spans="1:7" ht="12.75">
      <c r="A66" s="143">
        <v>4</v>
      </c>
      <c r="B66" s="142">
        <v>1</v>
      </c>
      <c r="C66" s="142">
        <v>3</v>
      </c>
      <c r="D66" s="142"/>
      <c r="E66" s="142">
        <v>15</v>
      </c>
      <c r="F66" s="147" t="s">
        <v>432</v>
      </c>
      <c r="G66" s="148"/>
    </row>
    <row r="67" spans="1:7" ht="12.75">
      <c r="A67" s="143">
        <v>4</v>
      </c>
      <c r="B67" s="142">
        <v>1</v>
      </c>
      <c r="C67" s="142">
        <v>3</v>
      </c>
      <c r="D67" s="142"/>
      <c r="E67" s="142">
        <v>16</v>
      </c>
      <c r="F67" s="147" t="s">
        <v>433</v>
      </c>
      <c r="G67" s="148"/>
    </row>
    <row r="68" spans="1:7" ht="12.75">
      <c r="A68" s="143">
        <v>4</v>
      </c>
      <c r="B68" s="142">
        <v>1</v>
      </c>
      <c r="C68" s="142">
        <v>3</v>
      </c>
      <c r="D68" s="142"/>
      <c r="E68" s="142">
        <v>17</v>
      </c>
      <c r="F68" s="147" t="s">
        <v>434</v>
      </c>
      <c r="G68" s="148">
        <v>4580</v>
      </c>
    </row>
    <row r="69" spans="1:7" ht="12.75">
      <c r="A69" s="143">
        <v>4</v>
      </c>
      <c r="B69" s="142">
        <v>1</v>
      </c>
      <c r="C69" s="142">
        <v>3</v>
      </c>
      <c r="D69" s="142"/>
      <c r="E69" s="142">
        <v>21</v>
      </c>
      <c r="F69" s="147" t="s">
        <v>438</v>
      </c>
      <c r="G69" s="148">
        <v>57160</v>
      </c>
    </row>
    <row r="70" spans="1:7" ht="12.75">
      <c r="A70" s="143">
        <v>4</v>
      </c>
      <c r="B70" s="142">
        <v>1</v>
      </c>
      <c r="C70" s="142">
        <v>3</v>
      </c>
      <c r="D70" s="142"/>
      <c r="E70" s="142" t="s">
        <v>801</v>
      </c>
      <c r="F70" s="147" t="s">
        <v>811</v>
      </c>
      <c r="G70" s="148">
        <v>50880</v>
      </c>
    </row>
    <row r="71" spans="1:7" ht="12.75">
      <c r="A71" s="143">
        <v>4</v>
      </c>
      <c r="B71" s="142">
        <v>3</v>
      </c>
      <c r="C71" s="142">
        <v>1</v>
      </c>
      <c r="D71" s="142"/>
      <c r="E71" s="142"/>
      <c r="F71" s="145" t="s">
        <v>53</v>
      </c>
      <c r="G71" s="146">
        <v>0</v>
      </c>
    </row>
    <row r="72" spans="1:7" ht="12.75">
      <c r="A72" s="143">
        <v>5</v>
      </c>
      <c r="B72" s="142">
        <v>1</v>
      </c>
      <c r="C72" s="142">
        <v>1</v>
      </c>
      <c r="D72" s="142"/>
      <c r="E72" s="144"/>
      <c r="F72" s="145" t="s">
        <v>193</v>
      </c>
      <c r="G72" s="146">
        <f>+SUM(G73:G83)</f>
        <v>37740</v>
      </c>
    </row>
    <row r="73" spans="1:7" ht="12.75">
      <c r="A73" s="143">
        <v>5</v>
      </c>
      <c r="B73" s="142">
        <v>1</v>
      </c>
      <c r="C73" s="142">
        <v>1</v>
      </c>
      <c r="D73" s="142"/>
      <c r="E73" s="142">
        <v>1</v>
      </c>
      <c r="F73" s="147" t="s">
        <v>439</v>
      </c>
      <c r="G73" s="148"/>
    </row>
    <row r="74" spans="1:7" ht="12.75">
      <c r="A74" s="143">
        <v>5</v>
      </c>
      <c r="B74" s="142">
        <v>1</v>
      </c>
      <c r="C74" s="142">
        <v>1</v>
      </c>
      <c r="D74" s="142"/>
      <c r="E74" s="142">
        <v>2</v>
      </c>
      <c r="F74" s="147" t="s">
        <v>440</v>
      </c>
      <c r="G74" s="148"/>
    </row>
    <row r="75" spans="1:7" ht="12.75">
      <c r="A75" s="143">
        <v>5</v>
      </c>
      <c r="B75" s="142">
        <v>1</v>
      </c>
      <c r="C75" s="142">
        <v>1</v>
      </c>
      <c r="D75" s="142"/>
      <c r="E75" s="142">
        <v>3</v>
      </c>
      <c r="F75" s="147" t="s">
        <v>441</v>
      </c>
      <c r="G75" s="148"/>
    </row>
    <row r="76" spans="1:7" ht="12.75">
      <c r="A76" s="143">
        <v>5</v>
      </c>
      <c r="B76" s="142">
        <v>1</v>
      </c>
      <c r="C76" s="142">
        <v>1</v>
      </c>
      <c r="D76" s="142"/>
      <c r="E76" s="142">
        <v>4</v>
      </c>
      <c r="F76" s="147" t="s">
        <v>442</v>
      </c>
      <c r="G76" s="148"/>
    </row>
    <row r="77" spans="1:7" ht="12.75">
      <c r="A77" s="143">
        <v>5</v>
      </c>
      <c r="B77" s="142">
        <v>1</v>
      </c>
      <c r="C77" s="142">
        <v>1</v>
      </c>
      <c r="D77" s="142"/>
      <c r="E77" s="142">
        <v>5</v>
      </c>
      <c r="F77" s="147" t="s">
        <v>443</v>
      </c>
      <c r="G77" s="148"/>
    </row>
    <row r="78" spans="1:7" ht="12.75">
      <c r="A78" s="143">
        <v>5</v>
      </c>
      <c r="B78" s="142">
        <v>1</v>
      </c>
      <c r="C78" s="142">
        <v>1</v>
      </c>
      <c r="D78" s="142"/>
      <c r="E78" s="142">
        <v>6</v>
      </c>
      <c r="F78" s="147" t="s">
        <v>444</v>
      </c>
      <c r="G78" s="148"/>
    </row>
    <row r="79" spans="1:7" ht="12.75">
      <c r="A79" s="143">
        <v>5</v>
      </c>
      <c r="B79" s="142">
        <v>1</v>
      </c>
      <c r="C79" s="142">
        <v>1</v>
      </c>
      <c r="D79" s="142"/>
      <c r="E79" s="142">
        <v>7</v>
      </c>
      <c r="F79" s="147" t="s">
        <v>452</v>
      </c>
      <c r="G79" s="148">
        <v>3280</v>
      </c>
    </row>
    <row r="80" spans="1:7" ht="12.75">
      <c r="A80" s="143">
        <v>5</v>
      </c>
      <c r="B80" s="142">
        <v>1</v>
      </c>
      <c r="C80" s="142">
        <v>1</v>
      </c>
      <c r="D80" s="142"/>
      <c r="E80" s="142">
        <v>8</v>
      </c>
      <c r="F80" s="147" t="s">
        <v>453</v>
      </c>
      <c r="G80" s="148">
        <v>8330</v>
      </c>
    </row>
    <row r="81" spans="1:7" ht="12.75">
      <c r="A81" s="143">
        <v>5</v>
      </c>
      <c r="B81" s="142">
        <v>1</v>
      </c>
      <c r="C81" s="142">
        <v>1</v>
      </c>
      <c r="D81" s="142"/>
      <c r="E81" s="142">
        <v>9</v>
      </c>
      <c r="F81" s="147" t="s">
        <v>456</v>
      </c>
      <c r="G81" s="148">
        <f>16130</f>
        <v>16130</v>
      </c>
    </row>
    <row r="82" spans="1:7" ht="12.75">
      <c r="A82" s="143">
        <v>5</v>
      </c>
      <c r="B82" s="142">
        <v>1</v>
      </c>
      <c r="C82" s="142">
        <v>1</v>
      </c>
      <c r="D82" s="142"/>
      <c r="E82" s="142">
        <v>10</v>
      </c>
      <c r="F82" s="147" t="s">
        <v>454</v>
      </c>
      <c r="G82" s="148">
        <v>5530</v>
      </c>
    </row>
    <row r="83" spans="1:7" ht="13.5" thickBot="1">
      <c r="A83" s="151">
        <v>5</v>
      </c>
      <c r="B83" s="152">
        <v>1</v>
      </c>
      <c r="C83" s="152">
        <v>1</v>
      </c>
      <c r="D83" s="152"/>
      <c r="E83" s="152" t="s">
        <v>470</v>
      </c>
      <c r="F83" s="154" t="s">
        <v>810</v>
      </c>
      <c r="G83" s="155">
        <v>4470</v>
      </c>
    </row>
    <row r="84" spans="6:7" ht="13.5" thickBot="1">
      <c r="F84" s="333" t="s">
        <v>234</v>
      </c>
      <c r="G84" s="334">
        <f>+G6+G21+G36+G51+G72+G71</f>
        <v>4411070</v>
      </c>
    </row>
    <row r="85" ht="12.75">
      <c r="G85" s="64"/>
    </row>
    <row r="86" ht="12.75">
      <c r="G86" s="390"/>
    </row>
    <row r="87" ht="12.75">
      <c r="G87" s="390"/>
    </row>
    <row r="88" ht="12.75">
      <c r="G88" s="390"/>
    </row>
    <row r="89" ht="12.75">
      <c r="G89" s="390"/>
    </row>
    <row r="90" ht="12.75">
      <c r="G90" s="390"/>
    </row>
    <row r="91" ht="12.75">
      <c r="G91" s="64"/>
    </row>
    <row r="92" ht="12.75">
      <c r="G92" s="64"/>
    </row>
    <row r="93" ht="12.75">
      <c r="G93" s="64"/>
    </row>
    <row r="94" ht="12.75">
      <c r="G94" s="64"/>
    </row>
    <row r="95" ht="12.75">
      <c r="G95" s="64"/>
    </row>
    <row r="96" ht="12.75">
      <c r="G96" s="64"/>
    </row>
    <row r="97" ht="12.75">
      <c r="G97" s="64"/>
    </row>
    <row r="98" ht="12.75">
      <c r="G98" s="64"/>
    </row>
    <row r="99" ht="12.75">
      <c r="G99" s="64"/>
    </row>
    <row r="100" ht="12.75">
      <c r="G100" s="64"/>
    </row>
    <row r="101" ht="12.75">
      <c r="G101" s="64"/>
    </row>
    <row r="102" ht="12.75">
      <c r="G102" s="64"/>
    </row>
    <row r="103" ht="12.75">
      <c r="G103" s="64"/>
    </row>
    <row r="104" ht="12.75">
      <c r="G104" s="64"/>
    </row>
    <row r="105" ht="12.75">
      <c r="G105" s="64"/>
    </row>
    <row r="106" ht="12.75">
      <c r="G106" s="64"/>
    </row>
    <row r="107" ht="12.75">
      <c r="G107" s="64"/>
    </row>
    <row r="108" ht="12.75">
      <c r="G108" s="64"/>
    </row>
    <row r="109" ht="12.75">
      <c r="G109" s="64"/>
    </row>
    <row r="110" ht="12.75">
      <c r="G110" s="64"/>
    </row>
    <row r="111" ht="12.75">
      <c r="G111" s="64"/>
    </row>
    <row r="112" ht="12.75">
      <c r="G112" s="64"/>
    </row>
    <row r="113" ht="12.75">
      <c r="G113" s="64"/>
    </row>
    <row r="114" ht="12.75">
      <c r="G114" s="64"/>
    </row>
    <row r="115" ht="12.75">
      <c r="G115" s="64"/>
    </row>
    <row r="116" ht="12.75">
      <c r="G116" s="64"/>
    </row>
    <row r="117" ht="12.75">
      <c r="G117" s="64"/>
    </row>
    <row r="118" ht="12.75">
      <c r="G118" s="64"/>
    </row>
    <row r="119" ht="12.75">
      <c r="G119" s="64"/>
    </row>
    <row r="120" ht="12.75">
      <c r="G120" s="64"/>
    </row>
    <row r="121" ht="12.75">
      <c r="G121" s="64"/>
    </row>
    <row r="122" ht="12.75">
      <c r="G122" s="64"/>
    </row>
    <row r="123" ht="12.75">
      <c r="G123" s="64"/>
    </row>
    <row r="124" ht="12.75">
      <c r="G124" s="64"/>
    </row>
    <row r="125" ht="12.75">
      <c r="G125" s="64"/>
    </row>
    <row r="126" ht="12.75">
      <c r="G126" s="64"/>
    </row>
    <row r="127" ht="12.75">
      <c r="G127" s="64"/>
    </row>
    <row r="128" ht="12.75">
      <c r="G128" s="64"/>
    </row>
    <row r="129" ht="12.75">
      <c r="G129" s="64"/>
    </row>
    <row r="130" ht="12.75">
      <c r="G130" s="64"/>
    </row>
    <row r="131" ht="12.75">
      <c r="G131" s="64"/>
    </row>
    <row r="132" ht="12.75">
      <c r="G132" s="64"/>
    </row>
    <row r="133" ht="12.75">
      <c r="G133" s="64"/>
    </row>
    <row r="134" ht="12.75">
      <c r="G134" s="64"/>
    </row>
    <row r="135" ht="12.75">
      <c r="G135" s="64"/>
    </row>
    <row r="136" ht="12.75">
      <c r="G136" s="64"/>
    </row>
    <row r="137" ht="12.75">
      <c r="G137" s="64"/>
    </row>
    <row r="138" ht="12.75">
      <c r="G138" s="64"/>
    </row>
    <row r="139" ht="12.75">
      <c r="G139" s="64"/>
    </row>
    <row r="140" ht="12.75">
      <c r="G140" s="64"/>
    </row>
    <row r="141" ht="12.75">
      <c r="G141" s="64"/>
    </row>
    <row r="142" ht="12.75">
      <c r="G142" s="64"/>
    </row>
    <row r="143" ht="12.75">
      <c r="G143" s="64"/>
    </row>
    <row r="144" ht="12.75">
      <c r="G144" s="64"/>
    </row>
    <row r="145" ht="12.75">
      <c r="G145" s="64"/>
    </row>
    <row r="146" ht="12.75">
      <c r="G146" s="64"/>
    </row>
    <row r="147" ht="12.75">
      <c r="G147" s="64"/>
    </row>
    <row r="148" ht="12.75">
      <c r="G148" s="64"/>
    </row>
    <row r="149" ht="12.75">
      <c r="G149" s="64"/>
    </row>
    <row r="150" ht="12.75">
      <c r="G150" s="64"/>
    </row>
    <row r="151" ht="12.75">
      <c r="G151" s="64"/>
    </row>
    <row r="152" ht="12.75">
      <c r="G152" s="64"/>
    </row>
    <row r="153" ht="12.75">
      <c r="G153" s="64"/>
    </row>
    <row r="154" ht="12.75">
      <c r="G154" s="64"/>
    </row>
    <row r="155" ht="12.75">
      <c r="G155" s="64"/>
    </row>
    <row r="156" ht="12.75">
      <c r="G156" s="64"/>
    </row>
    <row r="157" ht="12.75">
      <c r="G157" s="64"/>
    </row>
    <row r="158" ht="12.75">
      <c r="G158" s="64"/>
    </row>
    <row r="159" ht="12.75">
      <c r="G159" s="64"/>
    </row>
    <row r="160" ht="12.75">
      <c r="G160" s="64"/>
    </row>
    <row r="161" ht="12.75">
      <c r="G161" s="64"/>
    </row>
    <row r="162" ht="12.75">
      <c r="G162" s="64"/>
    </row>
    <row r="163" ht="12.75">
      <c r="G163" s="64"/>
    </row>
    <row r="164" ht="12.75">
      <c r="G164" s="64"/>
    </row>
    <row r="165" ht="12.75">
      <c r="G165" s="64"/>
    </row>
    <row r="166" ht="12.75">
      <c r="G166" s="64"/>
    </row>
    <row r="167" ht="12.75">
      <c r="G167" s="64"/>
    </row>
    <row r="168" ht="12.75">
      <c r="G168" s="64"/>
    </row>
    <row r="169" ht="12.75">
      <c r="G169" s="64"/>
    </row>
    <row r="170" ht="12.75">
      <c r="G170" s="64"/>
    </row>
    <row r="171" ht="12.75">
      <c r="G171" s="64"/>
    </row>
    <row r="172" ht="12.75">
      <c r="G172" s="64"/>
    </row>
    <row r="173" ht="12.75">
      <c r="G173" s="64"/>
    </row>
    <row r="174" ht="12.75">
      <c r="G174" s="64"/>
    </row>
    <row r="175" ht="12.75">
      <c r="G175" s="64"/>
    </row>
  </sheetData>
  <sheetProtection/>
  <mergeCells count="3">
    <mergeCell ref="A2:G2"/>
    <mergeCell ref="A4:E4"/>
    <mergeCell ref="G4:G5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00"/>
  <sheetViews>
    <sheetView view="pageBreakPreview" zoomScale="75" zoomScaleNormal="75" zoomScaleSheetLayoutView="75" zoomScalePageLayoutView="0" workbookViewId="0" topLeftCell="A73">
      <selection activeCell="F11" sqref="F11"/>
    </sheetView>
  </sheetViews>
  <sheetFormatPr defaultColWidth="11.421875" defaultRowHeight="12.75"/>
  <cols>
    <col min="1" max="1" width="6.7109375" style="39" customWidth="1"/>
    <col min="2" max="2" width="8.28125" style="39" bestFit="1" customWidth="1"/>
    <col min="3" max="3" width="59.8515625" style="0" customWidth="1"/>
    <col min="4" max="5" width="13.8515625" style="1" bestFit="1" customWidth="1"/>
  </cols>
  <sheetData>
    <row r="1" spans="1:5" ht="12.75">
      <c r="A1" s="50" t="str">
        <f>+recursos!A1</f>
        <v>Ordenanza N° 5677/08</v>
      </c>
      <c r="B1" s="60"/>
      <c r="C1" s="43"/>
      <c r="D1" s="9"/>
      <c r="E1" s="9"/>
    </row>
    <row r="2" spans="1:5" ht="12.75">
      <c r="A2" s="518" t="s">
        <v>326</v>
      </c>
      <c r="B2" s="518"/>
      <c r="C2" s="518"/>
      <c r="D2" s="518"/>
      <c r="E2" s="518"/>
    </row>
    <row r="3" spans="1:5" ht="12.75">
      <c r="A3" s="518" t="s">
        <v>536</v>
      </c>
      <c r="B3" s="518"/>
      <c r="C3" s="518"/>
      <c r="D3" s="518"/>
      <c r="E3" s="518"/>
    </row>
    <row r="4" spans="1:5" ht="5.25" customHeight="1" thickBot="1">
      <c r="A4" s="60"/>
      <c r="B4" s="60"/>
      <c r="C4" s="43"/>
      <c r="D4" s="9"/>
      <c r="E4" s="9"/>
    </row>
    <row r="5" spans="1:5" ht="12.75">
      <c r="A5" s="525" t="s">
        <v>534</v>
      </c>
      <c r="B5" s="526"/>
      <c r="C5" s="336" t="s">
        <v>461</v>
      </c>
      <c r="D5" s="336" t="s">
        <v>535</v>
      </c>
      <c r="E5" s="493" t="s">
        <v>535</v>
      </c>
    </row>
    <row r="6" spans="1:5" ht="13.5" thickBot="1">
      <c r="A6" s="337"/>
      <c r="B6" s="338"/>
      <c r="C6" s="337"/>
      <c r="D6" s="337" t="s">
        <v>532</v>
      </c>
      <c r="E6" s="494" t="s">
        <v>533</v>
      </c>
    </row>
    <row r="7" spans="1:5" ht="13.5" thickTop="1">
      <c r="A7" s="225" t="s">
        <v>457</v>
      </c>
      <c r="B7" s="226"/>
      <c r="C7" s="227" t="s">
        <v>458</v>
      </c>
      <c r="D7" s="228"/>
      <c r="E7" s="229">
        <f>+D8+D16+D17+D20+D22+D23+D24</f>
        <v>38040600</v>
      </c>
    </row>
    <row r="8" spans="1:5" ht="12.75">
      <c r="A8" s="230" t="s">
        <v>457</v>
      </c>
      <c r="B8" s="150" t="s">
        <v>225</v>
      </c>
      <c r="C8" s="145" t="s">
        <v>462</v>
      </c>
      <c r="D8" s="231">
        <f>+SUM(D9:D15)</f>
        <v>14324860</v>
      </c>
      <c r="E8" s="218"/>
    </row>
    <row r="9" spans="1:5" ht="12.75">
      <c r="A9" s="230"/>
      <c r="B9" s="150"/>
      <c r="C9" s="147" t="s">
        <v>463</v>
      </c>
      <c r="D9" s="190">
        <f>+'FF-PARTIDAS'!D10</f>
        <v>2605140</v>
      </c>
      <c r="E9" s="218"/>
    </row>
    <row r="10" spans="1:5" ht="12.75">
      <c r="A10" s="230"/>
      <c r="B10" s="150"/>
      <c r="C10" s="147" t="s">
        <v>464</v>
      </c>
      <c r="D10" s="190">
        <f>+'FF-PARTIDAS'!D11</f>
        <v>1218890</v>
      </c>
      <c r="E10" s="218"/>
    </row>
    <row r="11" spans="1:5" ht="12.75">
      <c r="A11" s="230"/>
      <c r="B11" s="150"/>
      <c r="C11" s="147" t="s">
        <v>465</v>
      </c>
      <c r="D11" s="190">
        <f>+'FF-PARTIDAS'!D12</f>
        <v>2849230</v>
      </c>
      <c r="E11" s="218"/>
    </row>
    <row r="12" spans="1:5" ht="12.75">
      <c r="A12" s="230"/>
      <c r="B12" s="150"/>
      <c r="C12" s="147" t="s">
        <v>466</v>
      </c>
      <c r="D12" s="190">
        <f>+'FF-PARTIDAS'!D13</f>
        <v>1219600</v>
      </c>
      <c r="E12" s="218"/>
    </row>
    <row r="13" spans="1:5" ht="12.75">
      <c r="A13" s="230"/>
      <c r="B13" s="150"/>
      <c r="C13" s="147" t="s">
        <v>467</v>
      </c>
      <c r="D13" s="190">
        <f>+'FF-PARTIDAS'!D14</f>
        <v>3588580</v>
      </c>
      <c r="E13" s="218"/>
    </row>
    <row r="14" spans="1:5" ht="12.75">
      <c r="A14" s="217"/>
      <c r="B14" s="144"/>
      <c r="C14" s="147" t="s">
        <v>489</v>
      </c>
      <c r="D14" s="190">
        <f>+'FF-PARTIDAS'!D15</f>
        <v>2843420</v>
      </c>
      <c r="E14" s="218"/>
    </row>
    <row r="15" spans="1:5" ht="12.75">
      <c r="A15" s="217"/>
      <c r="B15" s="144"/>
      <c r="C15" s="147" t="s">
        <v>61</v>
      </c>
      <c r="D15" s="190">
        <v>0</v>
      </c>
      <c r="E15" s="218"/>
    </row>
    <row r="16" spans="1:5" s="28" customFormat="1" ht="12.75">
      <c r="A16" s="230" t="s">
        <v>457</v>
      </c>
      <c r="B16" s="150" t="s">
        <v>468</v>
      </c>
      <c r="C16" s="145" t="s">
        <v>469</v>
      </c>
      <c r="D16" s="231">
        <v>0</v>
      </c>
      <c r="E16" s="232"/>
    </row>
    <row r="17" spans="1:5" s="28" customFormat="1" ht="12.75">
      <c r="A17" s="230" t="s">
        <v>457</v>
      </c>
      <c r="B17" s="150" t="s">
        <v>470</v>
      </c>
      <c r="C17" s="145" t="s">
        <v>471</v>
      </c>
      <c r="D17" s="231">
        <f>+D18+D19</f>
        <v>4455150</v>
      </c>
      <c r="E17" s="232"/>
    </row>
    <row r="18" spans="1:5" ht="12.75">
      <c r="A18" s="217"/>
      <c r="B18" s="144"/>
      <c r="C18" s="147" t="s">
        <v>472</v>
      </c>
      <c r="D18" s="190">
        <f>+'FF-PARTIDAS'!D19</f>
        <v>4455150</v>
      </c>
      <c r="E18" s="232"/>
    </row>
    <row r="19" spans="1:5" ht="12.75">
      <c r="A19" s="217"/>
      <c r="B19" s="144"/>
      <c r="C19" s="147" t="s">
        <v>473</v>
      </c>
      <c r="D19" s="190"/>
      <c r="E19" s="232"/>
    </row>
    <row r="20" spans="1:5" s="28" customFormat="1" ht="12.75">
      <c r="A20" s="230" t="s">
        <v>457</v>
      </c>
      <c r="B20" s="150" t="s">
        <v>474</v>
      </c>
      <c r="C20" s="145" t="s">
        <v>475</v>
      </c>
      <c r="D20" s="231">
        <f>+D21</f>
        <v>1566310</v>
      </c>
      <c r="E20" s="232"/>
    </row>
    <row r="21" spans="1:5" s="43" customFormat="1" ht="12.75">
      <c r="A21" s="217"/>
      <c r="B21" s="144"/>
      <c r="C21" s="147" t="s">
        <v>476</v>
      </c>
      <c r="D21" s="190">
        <f>+'FF-PARTIDAS'!D22</f>
        <v>1566310</v>
      </c>
      <c r="E21" s="232"/>
    </row>
    <row r="22" spans="1:5" s="28" customFormat="1" ht="12.75">
      <c r="A22" s="230" t="s">
        <v>457</v>
      </c>
      <c r="B22" s="150" t="s">
        <v>477</v>
      </c>
      <c r="C22" s="145" t="s">
        <v>478</v>
      </c>
      <c r="D22" s="231">
        <v>0</v>
      </c>
      <c r="E22" s="232"/>
    </row>
    <row r="23" spans="1:5" ht="12.75">
      <c r="A23" s="230" t="s">
        <v>457</v>
      </c>
      <c r="B23" s="150" t="s">
        <v>479</v>
      </c>
      <c r="C23" s="145" t="s">
        <v>480</v>
      </c>
      <c r="D23" s="231">
        <v>0</v>
      </c>
      <c r="E23" s="232"/>
    </row>
    <row r="24" spans="1:5" s="28" customFormat="1" ht="12.75">
      <c r="A24" s="230" t="s">
        <v>457</v>
      </c>
      <c r="B24" s="150" t="s">
        <v>481</v>
      </c>
      <c r="C24" s="145" t="s">
        <v>482</v>
      </c>
      <c r="D24" s="231">
        <f>+SUM(D25:D32)</f>
        <v>17694280</v>
      </c>
      <c r="E24" s="232"/>
    </row>
    <row r="25" spans="1:5" s="43" customFormat="1" ht="12.75">
      <c r="A25" s="217"/>
      <c r="B25" s="144"/>
      <c r="C25" s="147" t="s">
        <v>483</v>
      </c>
      <c r="D25" s="190">
        <f>+'FF-PARTIDAS'!D26</f>
        <v>841990</v>
      </c>
      <c r="E25" s="232"/>
    </row>
    <row r="26" spans="1:5" s="43" customFormat="1" ht="12.75">
      <c r="A26" s="217"/>
      <c r="B26" s="144"/>
      <c r="C26" s="147" t="s">
        <v>484</v>
      </c>
      <c r="D26" s="190">
        <f>+'FF-PARTIDAS'!D27</f>
        <v>1246060</v>
      </c>
      <c r="E26" s="232"/>
    </row>
    <row r="27" spans="1:5" s="43" customFormat="1" ht="12.75">
      <c r="A27" s="217"/>
      <c r="B27" s="144"/>
      <c r="C27" s="147" t="s">
        <v>485</v>
      </c>
      <c r="D27" s="190">
        <f>+'FF-PARTIDAS'!D28</f>
        <v>582300</v>
      </c>
      <c r="E27" s="232"/>
    </row>
    <row r="28" spans="1:5" s="43" customFormat="1" ht="12.75">
      <c r="A28" s="217"/>
      <c r="B28" s="144"/>
      <c r="C28" s="147" t="s">
        <v>891</v>
      </c>
      <c r="D28" s="190">
        <f>+'FF-PARTIDAS'!D29</f>
        <v>580850</v>
      </c>
      <c r="E28" s="232"/>
    </row>
    <row r="29" spans="1:5" s="43" customFormat="1" ht="12.75">
      <c r="A29" s="217"/>
      <c r="B29" s="144"/>
      <c r="C29" s="147" t="s">
        <v>486</v>
      </c>
      <c r="D29" s="190">
        <f>+'FF-PARTIDAS'!D30</f>
        <v>1608300</v>
      </c>
      <c r="E29" s="232"/>
    </row>
    <row r="30" spans="1:5" s="43" customFormat="1" ht="12.75">
      <c r="A30" s="217"/>
      <c r="B30" s="144"/>
      <c r="C30" s="147" t="s">
        <v>487</v>
      </c>
      <c r="D30" s="190">
        <f>+'FF-PARTIDAS'!D31</f>
        <v>1640770</v>
      </c>
      <c r="E30" s="232"/>
    </row>
    <row r="31" spans="1:5" s="43" customFormat="1" ht="12.75">
      <c r="A31" s="217"/>
      <c r="B31" s="144"/>
      <c r="C31" s="147" t="s">
        <v>894</v>
      </c>
      <c r="D31" s="190">
        <f>+'FF-PARTIDAS'!D32</f>
        <v>973360</v>
      </c>
      <c r="E31" s="232"/>
    </row>
    <row r="32" spans="1:5" s="43" customFormat="1" ht="12.75">
      <c r="A32" s="217"/>
      <c r="B32" s="144"/>
      <c r="C32" s="147" t="s">
        <v>488</v>
      </c>
      <c r="D32" s="190">
        <f>+'FF-PARTIDAS'!D33</f>
        <v>10220650</v>
      </c>
      <c r="E32" s="232"/>
    </row>
    <row r="33" spans="1:5" s="28" customFormat="1" ht="12.75">
      <c r="A33" s="230" t="s">
        <v>459</v>
      </c>
      <c r="B33" s="150"/>
      <c r="C33" s="145" t="s">
        <v>460</v>
      </c>
      <c r="D33" s="231"/>
      <c r="E33" s="232">
        <f>+D34+D35</f>
        <v>2058110</v>
      </c>
    </row>
    <row r="34" spans="1:5" s="28" customFormat="1" ht="12.75">
      <c r="A34" s="230" t="s">
        <v>459</v>
      </c>
      <c r="B34" s="150" t="s">
        <v>210</v>
      </c>
      <c r="C34" s="145" t="s">
        <v>490</v>
      </c>
      <c r="D34" s="231">
        <v>0</v>
      </c>
      <c r="E34" s="232"/>
    </row>
    <row r="35" spans="1:5" s="28" customFormat="1" ht="12.75">
      <c r="A35" s="230" t="s">
        <v>459</v>
      </c>
      <c r="B35" s="150" t="s">
        <v>481</v>
      </c>
      <c r="C35" s="145" t="s">
        <v>491</v>
      </c>
      <c r="D35" s="231">
        <f>+D36</f>
        <v>2058110</v>
      </c>
      <c r="E35" s="232"/>
    </row>
    <row r="36" spans="1:5" s="28" customFormat="1" ht="12.75">
      <c r="A36" s="230"/>
      <c r="B36" s="150"/>
      <c r="C36" s="147" t="s">
        <v>521</v>
      </c>
      <c r="D36" s="190">
        <f>+'FF-PARTIDAS'!D37</f>
        <v>2058110</v>
      </c>
      <c r="E36" s="232"/>
    </row>
    <row r="37" spans="1:5" s="28" customFormat="1" ht="12.75">
      <c r="A37" s="230" t="s">
        <v>492</v>
      </c>
      <c r="B37" s="150"/>
      <c r="C37" s="145" t="s">
        <v>493</v>
      </c>
      <c r="D37" s="231"/>
      <c r="E37" s="232">
        <f>+D38+D40+D44</f>
        <v>28989390</v>
      </c>
    </row>
    <row r="38" spans="1:5" s="28" customFormat="1" ht="12.75">
      <c r="A38" s="230" t="s">
        <v>492</v>
      </c>
      <c r="B38" s="150" t="s">
        <v>210</v>
      </c>
      <c r="C38" s="145" t="s">
        <v>494</v>
      </c>
      <c r="D38" s="231">
        <f>+SUM(D39:D39)</f>
        <v>2590070</v>
      </c>
      <c r="E38" s="232"/>
    </row>
    <row r="39" spans="1:5" ht="12.75">
      <c r="A39" s="217"/>
      <c r="B39" s="144"/>
      <c r="C39" s="147" t="s">
        <v>781</v>
      </c>
      <c r="D39" s="190">
        <f>+'FF-PARTIDAS'!D50</f>
        <v>2590070</v>
      </c>
      <c r="E39" s="218"/>
    </row>
    <row r="40" spans="1:5" s="43" customFormat="1" ht="12.75">
      <c r="A40" s="230" t="s">
        <v>492</v>
      </c>
      <c r="B40" s="150" t="s">
        <v>225</v>
      </c>
      <c r="C40" s="145" t="s">
        <v>495</v>
      </c>
      <c r="D40" s="231">
        <f>+SUM(D41:D43)</f>
        <v>26399320</v>
      </c>
      <c r="E40" s="218"/>
    </row>
    <row r="41" spans="1:5" s="43" customFormat="1" ht="12.75">
      <c r="A41" s="217"/>
      <c r="B41" s="144"/>
      <c r="C41" s="147" t="s">
        <v>735</v>
      </c>
      <c r="D41" s="190">
        <f>+'FF-PARTIDAS'!D52</f>
        <v>2791190</v>
      </c>
      <c r="E41" s="218"/>
    </row>
    <row r="42" spans="1:5" s="43" customFormat="1" ht="12.75">
      <c r="A42" s="217"/>
      <c r="B42" s="144"/>
      <c r="C42" s="147" t="s">
        <v>545</v>
      </c>
      <c r="D42" s="190">
        <f>+'FF-PARTIDAS'!D53</f>
        <v>21625530</v>
      </c>
      <c r="E42" s="218"/>
    </row>
    <row r="43" spans="1:5" s="43" customFormat="1" ht="12.75">
      <c r="A43" s="217"/>
      <c r="B43" s="144"/>
      <c r="C43" s="147" t="s">
        <v>60</v>
      </c>
      <c r="D43" s="190">
        <f>+'FF-PARTIDAS'!D54</f>
        <v>1982600</v>
      </c>
      <c r="E43" s="218"/>
    </row>
    <row r="44" spans="1:5" s="28" customFormat="1" ht="12.75">
      <c r="A44" s="230" t="s">
        <v>492</v>
      </c>
      <c r="B44" s="150" t="s">
        <v>481</v>
      </c>
      <c r="C44" s="145" t="s">
        <v>496</v>
      </c>
      <c r="D44" s="231">
        <v>0</v>
      </c>
      <c r="E44" s="232"/>
    </row>
    <row r="45" spans="1:5" s="28" customFormat="1" ht="12.75">
      <c r="A45" s="230" t="s">
        <v>497</v>
      </c>
      <c r="B45" s="150"/>
      <c r="C45" s="145" t="s">
        <v>498</v>
      </c>
      <c r="D45" s="231"/>
      <c r="E45" s="232">
        <f>+D46+D48+D50+D51</f>
        <v>5486240</v>
      </c>
    </row>
    <row r="46" spans="1:5" s="28" customFormat="1" ht="12.75">
      <c r="A46" s="230" t="s">
        <v>497</v>
      </c>
      <c r="B46" s="150" t="s">
        <v>210</v>
      </c>
      <c r="C46" s="145" t="s">
        <v>499</v>
      </c>
      <c r="D46" s="231">
        <f>+SUM(D47:D47)</f>
        <v>4649720</v>
      </c>
      <c r="E46" s="232"/>
    </row>
    <row r="47" spans="1:5" ht="12.75">
      <c r="A47" s="217"/>
      <c r="B47" s="144"/>
      <c r="C47" s="147" t="s">
        <v>500</v>
      </c>
      <c r="D47" s="190">
        <f>+'FF-PARTIDAS'!D58</f>
        <v>4649720</v>
      </c>
      <c r="E47" s="218"/>
    </row>
    <row r="48" spans="1:5" s="28" customFormat="1" ht="12.75">
      <c r="A48" s="230" t="s">
        <v>497</v>
      </c>
      <c r="B48" s="150" t="s">
        <v>225</v>
      </c>
      <c r="C48" s="145" t="s">
        <v>501</v>
      </c>
      <c r="D48" s="231">
        <f>+D49</f>
        <v>836520</v>
      </c>
      <c r="E48" s="232"/>
    </row>
    <row r="49" spans="1:5" s="28" customFormat="1" ht="12.75">
      <c r="A49" s="230"/>
      <c r="B49" s="150"/>
      <c r="C49" s="147" t="s">
        <v>892</v>
      </c>
      <c r="D49" s="190">
        <f>+'FF-PARTIDAS'!D60</f>
        <v>836520</v>
      </c>
      <c r="E49" s="232"/>
    </row>
    <row r="50" spans="1:5" s="28" customFormat="1" ht="12.75">
      <c r="A50" s="230" t="s">
        <v>497</v>
      </c>
      <c r="B50" s="150" t="s">
        <v>468</v>
      </c>
      <c r="C50" s="145" t="s">
        <v>502</v>
      </c>
      <c r="D50" s="231">
        <v>0</v>
      </c>
      <c r="E50" s="232"/>
    </row>
    <row r="51" spans="1:5" s="28" customFormat="1" ht="12.75">
      <c r="A51" s="230" t="s">
        <v>497</v>
      </c>
      <c r="B51" s="150" t="s">
        <v>481</v>
      </c>
      <c r="C51" s="145" t="s">
        <v>503</v>
      </c>
      <c r="D51" s="231">
        <v>0</v>
      </c>
      <c r="E51" s="232"/>
    </row>
    <row r="52" spans="1:5" s="28" customFormat="1" ht="12.75">
      <c r="A52" s="230" t="s">
        <v>504</v>
      </c>
      <c r="B52" s="150"/>
      <c r="C52" s="145" t="s">
        <v>505</v>
      </c>
      <c r="D52" s="231"/>
      <c r="E52" s="232">
        <f>+D53+D54+D55+D56+D57+D58+D60+D61+D63+D64+D65+D66</f>
        <v>12168940</v>
      </c>
    </row>
    <row r="53" spans="1:5" s="28" customFormat="1" ht="12.75">
      <c r="A53" s="230" t="s">
        <v>504</v>
      </c>
      <c r="B53" s="150" t="s">
        <v>210</v>
      </c>
      <c r="C53" s="145" t="s">
        <v>506</v>
      </c>
      <c r="D53" s="231">
        <v>0</v>
      </c>
      <c r="E53" s="232"/>
    </row>
    <row r="54" spans="1:5" s="28" customFormat="1" ht="12.75">
      <c r="A54" s="230" t="s">
        <v>504</v>
      </c>
      <c r="B54" s="150" t="s">
        <v>217</v>
      </c>
      <c r="C54" s="145" t="s">
        <v>507</v>
      </c>
      <c r="D54" s="231">
        <v>0</v>
      </c>
      <c r="E54" s="232"/>
    </row>
    <row r="55" spans="1:5" s="28" customFormat="1" ht="12.75">
      <c r="A55" s="230" t="s">
        <v>504</v>
      </c>
      <c r="B55" s="150" t="s">
        <v>225</v>
      </c>
      <c r="C55" s="145" t="s">
        <v>508</v>
      </c>
      <c r="D55" s="231">
        <v>0</v>
      </c>
      <c r="E55" s="232"/>
    </row>
    <row r="56" spans="1:5" s="28" customFormat="1" ht="12.75">
      <c r="A56" s="230" t="s">
        <v>504</v>
      </c>
      <c r="B56" s="150" t="s">
        <v>468</v>
      </c>
      <c r="C56" s="145" t="s">
        <v>509</v>
      </c>
      <c r="D56" s="231">
        <v>0</v>
      </c>
      <c r="E56" s="232"/>
    </row>
    <row r="57" spans="1:5" s="28" customFormat="1" ht="12.75">
      <c r="A57" s="230" t="s">
        <v>504</v>
      </c>
      <c r="B57" s="150" t="s">
        <v>470</v>
      </c>
      <c r="C57" s="145" t="s">
        <v>510</v>
      </c>
      <c r="D57" s="231">
        <v>0</v>
      </c>
      <c r="E57" s="232"/>
    </row>
    <row r="58" spans="1:5" s="28" customFormat="1" ht="12.75">
      <c r="A58" s="230" t="s">
        <v>504</v>
      </c>
      <c r="B58" s="150" t="s">
        <v>511</v>
      </c>
      <c r="C58" s="145" t="s">
        <v>512</v>
      </c>
      <c r="D58" s="231">
        <f>+D59</f>
        <v>347450</v>
      </c>
      <c r="E58" s="232"/>
    </row>
    <row r="59" spans="1:5" s="28" customFormat="1" ht="12.75">
      <c r="A59" s="230"/>
      <c r="B59" s="150"/>
      <c r="C59" s="147" t="s">
        <v>512</v>
      </c>
      <c r="D59" s="190">
        <f>+'FF-PARTIDAS'!D70</f>
        <v>347450</v>
      </c>
      <c r="E59" s="232"/>
    </row>
    <row r="60" spans="1:5" s="28" customFormat="1" ht="12.75">
      <c r="A60" s="230" t="s">
        <v>504</v>
      </c>
      <c r="B60" s="150" t="s">
        <v>474</v>
      </c>
      <c r="C60" s="145" t="s">
        <v>177</v>
      </c>
      <c r="D60" s="231">
        <v>0</v>
      </c>
      <c r="E60" s="232"/>
    </row>
    <row r="61" spans="1:5" s="28" customFormat="1" ht="12.75">
      <c r="A61" s="230" t="s">
        <v>504</v>
      </c>
      <c r="B61" s="150" t="s">
        <v>513</v>
      </c>
      <c r="C61" s="145" t="s">
        <v>514</v>
      </c>
      <c r="D61" s="231">
        <f>+D62</f>
        <v>11422980</v>
      </c>
      <c r="E61" s="232"/>
    </row>
    <row r="62" spans="1:5" ht="12.75">
      <c r="A62" s="217"/>
      <c r="B62" s="144"/>
      <c r="C62" s="147" t="s">
        <v>539</v>
      </c>
      <c r="D62" s="190">
        <f>+'FF-PARTIDAS'!D73</f>
        <v>11422980</v>
      </c>
      <c r="E62" s="232"/>
    </row>
    <row r="63" spans="1:5" s="28" customFormat="1" ht="12.75">
      <c r="A63" s="230" t="s">
        <v>504</v>
      </c>
      <c r="B63" s="150" t="s">
        <v>515</v>
      </c>
      <c r="C63" s="145" t="s">
        <v>420</v>
      </c>
      <c r="D63" s="231">
        <v>0</v>
      </c>
      <c r="E63" s="232"/>
    </row>
    <row r="64" spans="1:5" s="28" customFormat="1" ht="12.75">
      <c r="A64" s="230" t="s">
        <v>504</v>
      </c>
      <c r="B64" s="150" t="s">
        <v>477</v>
      </c>
      <c r="C64" s="145" t="s">
        <v>516</v>
      </c>
      <c r="D64" s="231">
        <v>0</v>
      </c>
      <c r="E64" s="232"/>
    </row>
    <row r="65" spans="1:5" s="28" customFormat="1" ht="12.75">
      <c r="A65" s="230" t="s">
        <v>504</v>
      </c>
      <c r="B65" s="150" t="s">
        <v>479</v>
      </c>
      <c r="C65" s="145" t="s">
        <v>517</v>
      </c>
      <c r="D65" s="231">
        <v>0</v>
      </c>
      <c r="E65" s="232"/>
    </row>
    <row r="66" spans="1:5" s="28" customFormat="1" ht="12.75">
      <c r="A66" s="230" t="s">
        <v>504</v>
      </c>
      <c r="B66" s="150" t="s">
        <v>481</v>
      </c>
      <c r="C66" s="145" t="s">
        <v>518</v>
      </c>
      <c r="D66" s="231">
        <f>+D67</f>
        <v>398510</v>
      </c>
      <c r="E66" s="232"/>
    </row>
    <row r="67" spans="1:5" s="28" customFormat="1" ht="13.5" thickBot="1">
      <c r="A67" s="233"/>
      <c r="B67" s="234"/>
      <c r="C67" s="220" t="s">
        <v>736</v>
      </c>
      <c r="D67" s="235">
        <f>+'FF-PARTIDAS'!D78</f>
        <v>398510</v>
      </c>
      <c r="E67" s="236"/>
    </row>
    <row r="68" spans="1:5" ht="14.25" thickBot="1" thickTop="1">
      <c r="A68" s="523" t="s">
        <v>177</v>
      </c>
      <c r="B68" s="524"/>
      <c r="C68" s="524"/>
      <c r="D68" s="339"/>
      <c r="E68" s="323">
        <f>SUM(E7:E67)</f>
        <v>86743280</v>
      </c>
    </row>
    <row r="69" spans="1:5" s="28" customFormat="1" ht="12.75">
      <c r="A69" s="29"/>
      <c r="B69" s="29"/>
      <c r="C69" s="43"/>
      <c r="D69" s="36"/>
      <c r="E69" s="36"/>
    </row>
    <row r="70" spans="1:5" s="28" customFormat="1" ht="12.75">
      <c r="A70" s="98" t="str">
        <f>+A1</f>
        <v>Ordenanza N° 5677/08</v>
      </c>
      <c r="B70" s="60"/>
      <c r="C70" s="43"/>
      <c r="D70" s="9"/>
      <c r="E70" s="9"/>
    </row>
    <row r="71" spans="1:5" s="28" customFormat="1" ht="12.75">
      <c r="A71" s="518" t="s">
        <v>326</v>
      </c>
      <c r="B71" s="518"/>
      <c r="C71" s="518"/>
      <c r="D71" s="518"/>
      <c r="E71" s="518"/>
    </row>
    <row r="72" spans="1:5" s="28" customFormat="1" ht="12.75">
      <c r="A72" s="60"/>
      <c r="B72" s="60"/>
      <c r="C72" s="43"/>
      <c r="D72" s="9"/>
      <c r="E72" s="9"/>
    </row>
    <row r="73" spans="1:5" s="28" customFormat="1" ht="12.75">
      <c r="A73" s="518" t="s">
        <v>536</v>
      </c>
      <c r="B73" s="518"/>
      <c r="C73" s="518"/>
      <c r="D73" s="518"/>
      <c r="E73" s="518"/>
    </row>
    <row r="74" spans="1:5" s="28" customFormat="1" ht="12.75">
      <c r="A74" s="29"/>
      <c r="B74" s="29"/>
      <c r="C74" s="43"/>
      <c r="D74" s="36"/>
      <c r="E74" s="36"/>
    </row>
    <row r="75" spans="1:5" ht="13.5" thickBot="1">
      <c r="A75" s="40"/>
      <c r="B75" s="60"/>
      <c r="C75" s="43"/>
      <c r="D75" s="9"/>
      <c r="E75" s="9"/>
    </row>
    <row r="76" spans="1:5" ht="12.75">
      <c r="A76" s="525" t="s">
        <v>534</v>
      </c>
      <c r="B76" s="526"/>
      <c r="C76" s="336" t="s">
        <v>461</v>
      </c>
      <c r="D76" s="336" t="s">
        <v>535</v>
      </c>
      <c r="E76" s="493" t="s">
        <v>535</v>
      </c>
    </row>
    <row r="77" spans="1:5" ht="13.5" thickBot="1">
      <c r="A77" s="337"/>
      <c r="B77" s="338"/>
      <c r="C77" s="337"/>
      <c r="D77" s="337" t="s">
        <v>532</v>
      </c>
      <c r="E77" s="494" t="s">
        <v>533</v>
      </c>
    </row>
    <row r="78" spans="1:5" s="11" customFormat="1" ht="13.5" thickTop="1">
      <c r="A78" s="237"/>
      <c r="B78" s="238"/>
      <c r="C78" s="239" t="s">
        <v>177</v>
      </c>
      <c r="D78" s="240"/>
      <c r="E78" s="241">
        <f>+E68</f>
        <v>86743280</v>
      </c>
    </row>
    <row r="79" spans="1:5" s="28" customFormat="1" ht="12.75">
      <c r="A79" s="230" t="s">
        <v>519</v>
      </c>
      <c r="B79" s="150"/>
      <c r="C79" s="145" t="s">
        <v>520</v>
      </c>
      <c r="D79" s="231"/>
      <c r="E79" s="232">
        <f>+D80+D81+D83+D85+D87</f>
        <v>7987820</v>
      </c>
    </row>
    <row r="80" spans="1:5" s="28" customFormat="1" ht="12.75">
      <c r="A80" s="230" t="s">
        <v>519</v>
      </c>
      <c r="B80" s="150" t="s">
        <v>210</v>
      </c>
      <c r="C80" s="145" t="s">
        <v>643</v>
      </c>
      <c r="D80" s="231">
        <v>0</v>
      </c>
      <c r="E80" s="232"/>
    </row>
    <row r="81" spans="1:5" s="28" customFormat="1" ht="12.75">
      <c r="A81" s="230" t="s">
        <v>519</v>
      </c>
      <c r="B81" s="150" t="s">
        <v>225</v>
      </c>
      <c r="C81" s="145" t="s">
        <v>522</v>
      </c>
      <c r="D81" s="231">
        <f>+SUM(D82:D82)</f>
        <v>2824800</v>
      </c>
      <c r="E81" s="232"/>
    </row>
    <row r="82" spans="1:5" s="28" customFormat="1" ht="12.75">
      <c r="A82" s="230"/>
      <c r="B82" s="150"/>
      <c r="C82" s="147" t="s">
        <v>500</v>
      </c>
      <c r="D82" s="190">
        <f>+'FF-PARTIDAS'!D93</f>
        <v>2824800</v>
      </c>
      <c r="E82" s="232"/>
    </row>
    <row r="83" spans="1:5" s="28" customFormat="1" ht="12.75">
      <c r="A83" s="230" t="s">
        <v>519</v>
      </c>
      <c r="B83" s="150" t="s">
        <v>468</v>
      </c>
      <c r="C83" s="145" t="s">
        <v>523</v>
      </c>
      <c r="D83" s="231">
        <f>+SUM(D84:D84)</f>
        <v>2639390</v>
      </c>
      <c r="E83" s="232"/>
    </row>
    <row r="84" spans="1:5" s="28" customFormat="1" ht="12.75">
      <c r="A84" s="230"/>
      <c r="B84" s="150"/>
      <c r="C84" s="147" t="s">
        <v>734</v>
      </c>
      <c r="D84" s="190">
        <f>+'FF-PARTIDAS'!D95</f>
        <v>2639390</v>
      </c>
      <c r="E84" s="232"/>
    </row>
    <row r="85" spans="1:5" s="28" customFormat="1" ht="12.75">
      <c r="A85" s="230" t="s">
        <v>519</v>
      </c>
      <c r="B85" s="150" t="s">
        <v>470</v>
      </c>
      <c r="C85" s="145" t="s">
        <v>524</v>
      </c>
      <c r="D85" s="231">
        <f>+SUM(D86:D86)</f>
        <v>2523630</v>
      </c>
      <c r="E85" s="232"/>
    </row>
    <row r="86" spans="1:5" ht="12.75">
      <c r="A86" s="217"/>
      <c r="B86" s="144"/>
      <c r="C86" s="147" t="s">
        <v>524</v>
      </c>
      <c r="D86" s="190">
        <f>+'FF-PARTIDAS'!D97</f>
        <v>2523630</v>
      </c>
      <c r="E86" s="232"/>
    </row>
    <row r="87" spans="1:5" s="28" customFormat="1" ht="12.75">
      <c r="A87" s="230" t="s">
        <v>519</v>
      </c>
      <c r="B87" s="150" t="s">
        <v>481</v>
      </c>
      <c r="C87" s="145" t="s">
        <v>525</v>
      </c>
      <c r="D87" s="231">
        <v>0</v>
      </c>
      <c r="E87" s="232"/>
    </row>
    <row r="88" spans="1:5" ht="12.75">
      <c r="A88" s="230" t="s">
        <v>526</v>
      </c>
      <c r="B88" s="150"/>
      <c r="C88" s="145" t="s">
        <v>527</v>
      </c>
      <c r="D88" s="190"/>
      <c r="E88" s="232">
        <f>+D89</f>
        <v>6928640</v>
      </c>
    </row>
    <row r="89" spans="1:5" s="28" customFormat="1" ht="12.75">
      <c r="A89" s="230" t="s">
        <v>526</v>
      </c>
      <c r="B89" s="150" t="s">
        <v>210</v>
      </c>
      <c r="C89" s="145" t="s">
        <v>528</v>
      </c>
      <c r="D89" s="231">
        <f>+'hac juris'!G25</f>
        <v>6928640</v>
      </c>
      <c r="E89" s="232"/>
    </row>
    <row r="90" spans="1:5" ht="12.75">
      <c r="A90" s="230" t="s">
        <v>529</v>
      </c>
      <c r="B90" s="150"/>
      <c r="C90" s="145" t="s">
        <v>530</v>
      </c>
      <c r="D90" s="190"/>
      <c r="E90" s="232">
        <f>+D91</f>
        <v>31848830</v>
      </c>
    </row>
    <row r="91" spans="1:5" s="28" customFormat="1" ht="12.75">
      <c r="A91" s="230" t="s">
        <v>529</v>
      </c>
      <c r="B91" s="150" t="s">
        <v>210</v>
      </c>
      <c r="C91" s="145" t="s">
        <v>531</v>
      </c>
      <c r="D91" s="231">
        <f>+SUM(D92:D98)</f>
        <v>31848830</v>
      </c>
      <c r="E91" s="232"/>
    </row>
    <row r="92" spans="1:5" ht="12.75">
      <c r="A92" s="217"/>
      <c r="B92" s="144"/>
      <c r="C92" s="147" t="s">
        <v>537</v>
      </c>
      <c r="D92" s="190">
        <f>+'FF-PARTIDAS'!D103</f>
        <v>1499880</v>
      </c>
      <c r="E92" s="232"/>
    </row>
    <row r="93" spans="1:5" ht="12.75">
      <c r="A93" s="217"/>
      <c r="B93" s="144"/>
      <c r="C93" s="147" t="s">
        <v>542</v>
      </c>
      <c r="D93" s="190">
        <f>+'FF-PARTIDAS'!D104</f>
        <v>1934450</v>
      </c>
      <c r="E93" s="232"/>
    </row>
    <row r="94" spans="1:5" ht="12.75">
      <c r="A94" s="217"/>
      <c r="B94" s="144"/>
      <c r="C94" s="147" t="s">
        <v>538</v>
      </c>
      <c r="D94" s="190">
        <f>+'FF-PARTIDAS'!D105</f>
        <v>7446260</v>
      </c>
      <c r="E94" s="232"/>
    </row>
    <row r="95" spans="1:5" ht="12.75">
      <c r="A95" s="217"/>
      <c r="B95" s="144"/>
      <c r="C95" s="147" t="s">
        <v>540</v>
      </c>
      <c r="D95" s="190">
        <f>+'FF-PARTIDAS'!D106</f>
        <v>1620360</v>
      </c>
      <c r="E95" s="232"/>
    </row>
    <row r="96" spans="1:5" ht="12.75">
      <c r="A96" s="217"/>
      <c r="B96" s="144"/>
      <c r="C96" s="147" t="s">
        <v>541</v>
      </c>
      <c r="D96" s="190">
        <f>+'FF-PARTIDAS'!D107</f>
        <v>1272210</v>
      </c>
      <c r="E96" s="232"/>
    </row>
    <row r="97" spans="1:5" ht="12.75">
      <c r="A97" s="217"/>
      <c r="B97" s="144"/>
      <c r="C97" s="147" t="s">
        <v>543</v>
      </c>
      <c r="D97" s="190">
        <f>+'FF-PARTIDAS'!D108</f>
        <v>15878720</v>
      </c>
      <c r="E97" s="232"/>
    </row>
    <row r="98" spans="1:5" ht="12.75">
      <c r="A98" s="217"/>
      <c r="B98" s="144"/>
      <c r="C98" s="147" t="s">
        <v>544</v>
      </c>
      <c r="D98" s="190">
        <f>+'FF-PARTIDAS'!D109</f>
        <v>2196950</v>
      </c>
      <c r="E98" s="232"/>
    </row>
    <row r="99" spans="1:5" ht="13.5" thickBot="1">
      <c r="A99" s="219"/>
      <c r="B99" s="242"/>
      <c r="C99" s="220"/>
      <c r="D99" s="235"/>
      <c r="E99" s="236"/>
    </row>
    <row r="100" spans="1:5" ht="14.25" thickBot="1" thickTop="1">
      <c r="A100" s="521" t="s">
        <v>182</v>
      </c>
      <c r="B100" s="522"/>
      <c r="C100" s="522"/>
      <c r="D100" s="335"/>
      <c r="E100" s="334">
        <f>SUM(E78:E99)</f>
        <v>133508570</v>
      </c>
    </row>
  </sheetData>
  <sheetProtection/>
  <mergeCells count="8">
    <mergeCell ref="A73:E73"/>
    <mergeCell ref="A100:C100"/>
    <mergeCell ref="A68:C68"/>
    <mergeCell ref="A76:B76"/>
    <mergeCell ref="A2:E2"/>
    <mergeCell ref="A3:E3"/>
    <mergeCell ref="A5:B5"/>
    <mergeCell ref="A71:E71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91" r:id="rId1"/>
  <rowBreaks count="1" manualBreakCount="1">
    <brk id="6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P115"/>
  <sheetViews>
    <sheetView view="pageBreakPreview" zoomScale="50" zoomScaleNormal="75" zoomScaleSheetLayoutView="50" zoomScalePageLayoutView="0" workbookViewId="0" topLeftCell="A73">
      <selection activeCell="F11" sqref="F11"/>
    </sheetView>
  </sheetViews>
  <sheetFormatPr defaultColWidth="11.421875" defaultRowHeight="12.75"/>
  <cols>
    <col min="1" max="1" width="6.7109375" style="39" customWidth="1"/>
    <col min="2" max="2" width="8.28125" style="39" customWidth="1"/>
    <col min="3" max="3" width="59.57421875" style="0" bestFit="1" customWidth="1"/>
    <col min="4" max="4" width="17.140625" style="1" bestFit="1" customWidth="1"/>
    <col min="5" max="5" width="13.8515625" style="1" customWidth="1"/>
    <col min="6" max="6" width="14.57421875" style="0" bestFit="1" customWidth="1"/>
    <col min="7" max="7" width="16.00390625" style="0" bestFit="1" customWidth="1"/>
    <col min="8" max="8" width="14.140625" style="0" bestFit="1" customWidth="1"/>
    <col min="9" max="9" width="14.28125" style="0" bestFit="1" customWidth="1"/>
    <col min="10" max="10" width="14.57421875" style="0" bestFit="1" customWidth="1"/>
    <col min="11" max="11" width="15.28125" style="0" bestFit="1" customWidth="1"/>
    <col min="12" max="12" width="14.57421875" style="0" bestFit="1" customWidth="1"/>
  </cols>
  <sheetData>
    <row r="1" spans="1:5" ht="12.75">
      <c r="A1" s="50" t="str">
        <f>+'FINAL. FUNCION'!A1</f>
        <v>Ordenanza N° 5677/08</v>
      </c>
      <c r="B1" s="60"/>
      <c r="C1" s="43"/>
      <c r="D1" s="9"/>
      <c r="E1" s="9"/>
    </row>
    <row r="2" spans="1:12" ht="12.75">
      <c r="A2" s="518" t="s">
        <v>326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</row>
    <row r="3" spans="1:5" ht="12.75">
      <c r="A3" s="60"/>
      <c r="B3" s="60"/>
      <c r="C3" s="43"/>
      <c r="D3" s="9"/>
      <c r="E3" s="9"/>
    </row>
    <row r="4" spans="1:12" ht="12.75">
      <c r="A4" s="518" t="s">
        <v>655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</row>
    <row r="5" spans="1:5" ht="13.5" thickBot="1">
      <c r="A5" s="60"/>
      <c r="B5" s="60"/>
      <c r="C5" s="43"/>
      <c r="D5" s="9"/>
      <c r="E5" s="9"/>
    </row>
    <row r="6" spans="1:12" ht="12.75">
      <c r="A6" s="525" t="s">
        <v>534</v>
      </c>
      <c r="B6" s="526"/>
      <c r="C6" s="336" t="s">
        <v>461</v>
      </c>
      <c r="D6" s="336" t="s">
        <v>535</v>
      </c>
      <c r="E6" s="336" t="s">
        <v>188</v>
      </c>
      <c r="F6" s="336" t="s">
        <v>645</v>
      </c>
      <c r="G6" s="336" t="s">
        <v>190</v>
      </c>
      <c r="H6" s="336" t="s">
        <v>647</v>
      </c>
      <c r="I6" s="336" t="s">
        <v>649</v>
      </c>
      <c r="J6" s="336" t="s">
        <v>645</v>
      </c>
      <c r="K6" s="336" t="s">
        <v>652</v>
      </c>
      <c r="L6" s="336" t="s">
        <v>654</v>
      </c>
    </row>
    <row r="7" spans="1:12" ht="13.5" thickBot="1">
      <c r="A7" s="337"/>
      <c r="B7" s="338"/>
      <c r="C7" s="337"/>
      <c r="D7" s="337" t="s">
        <v>644</v>
      </c>
      <c r="E7" s="337"/>
      <c r="F7" s="337" t="s">
        <v>646</v>
      </c>
      <c r="G7" s="337"/>
      <c r="H7" s="337" t="s">
        <v>648</v>
      </c>
      <c r="I7" s="337" t="s">
        <v>650</v>
      </c>
      <c r="J7" s="337" t="s">
        <v>651</v>
      </c>
      <c r="K7" s="337" t="s">
        <v>653</v>
      </c>
      <c r="L7" s="337" t="s">
        <v>648</v>
      </c>
    </row>
    <row r="8" spans="1:12" ht="13.5" thickTop="1">
      <c r="A8" s="340" t="s">
        <v>457</v>
      </c>
      <c r="B8" s="341"/>
      <c r="C8" s="342" t="s">
        <v>458</v>
      </c>
      <c r="D8" s="343">
        <f aca="true" t="shared" si="0" ref="D8:L8">+D9+D17+D18+D21+D23+D24+D25</f>
        <v>38040600</v>
      </c>
      <c r="E8" s="343">
        <f t="shared" si="0"/>
        <v>23205400</v>
      </c>
      <c r="F8" s="343">
        <f t="shared" si="0"/>
        <v>1111710</v>
      </c>
      <c r="G8" s="343">
        <f t="shared" si="0"/>
        <v>10138670</v>
      </c>
      <c r="H8" s="343">
        <f t="shared" si="0"/>
        <v>2009000</v>
      </c>
      <c r="I8" s="343">
        <f t="shared" si="0"/>
        <v>481560</v>
      </c>
      <c r="J8" s="343">
        <f t="shared" si="0"/>
        <v>1094260</v>
      </c>
      <c r="K8" s="343">
        <f t="shared" si="0"/>
        <v>0</v>
      </c>
      <c r="L8" s="344">
        <f t="shared" si="0"/>
        <v>0</v>
      </c>
    </row>
    <row r="9" spans="1:12" ht="12.75">
      <c r="A9" s="230" t="s">
        <v>457</v>
      </c>
      <c r="B9" s="150" t="s">
        <v>225</v>
      </c>
      <c r="C9" s="145" t="s">
        <v>462</v>
      </c>
      <c r="D9" s="231">
        <f>+SUM(D10:D16)</f>
        <v>14324860</v>
      </c>
      <c r="E9" s="231">
        <f aca="true" t="shared" si="1" ref="E9:J9">+SUM(E10:E16)</f>
        <v>6429500</v>
      </c>
      <c r="F9" s="231">
        <f t="shared" si="1"/>
        <v>445520</v>
      </c>
      <c r="G9" s="231">
        <f t="shared" si="1"/>
        <v>5051590</v>
      </c>
      <c r="H9" s="231">
        <f t="shared" si="1"/>
        <v>2009000</v>
      </c>
      <c r="I9" s="231">
        <f t="shared" si="1"/>
        <v>0</v>
      </c>
      <c r="J9" s="231">
        <f t="shared" si="1"/>
        <v>389250</v>
      </c>
      <c r="K9" s="231">
        <f>+SUM(K10:K16)</f>
        <v>0</v>
      </c>
      <c r="L9" s="232">
        <f>+SUM(L10:L16)</f>
        <v>0</v>
      </c>
    </row>
    <row r="10" spans="1:14" ht="12.75">
      <c r="A10" s="230"/>
      <c r="B10" s="150"/>
      <c r="C10" s="147" t="s">
        <v>463</v>
      </c>
      <c r="D10" s="190">
        <f>+SUM(E10:L10)</f>
        <v>2605140</v>
      </c>
      <c r="E10" s="190">
        <f>+'hac juris'!G8</f>
        <v>551640</v>
      </c>
      <c r="F10" s="190">
        <f>+'hac juris'!$G11</f>
        <v>6000</v>
      </c>
      <c r="G10" s="190">
        <f>+'hac juris'!$G12</f>
        <v>36500</v>
      </c>
      <c r="H10" s="190">
        <f>+'hac juris'!$G13</f>
        <v>2009000</v>
      </c>
      <c r="I10" s="190">
        <v>0</v>
      </c>
      <c r="J10" s="190">
        <f>+'hac juris'!$G19</f>
        <v>2000</v>
      </c>
      <c r="K10" s="190">
        <v>0</v>
      </c>
      <c r="L10" s="218">
        <v>0</v>
      </c>
      <c r="M10" s="1"/>
      <c r="N10" s="1"/>
    </row>
    <row r="11" spans="1:14" ht="12.75">
      <c r="A11" s="230"/>
      <c r="B11" s="150"/>
      <c r="C11" s="147" t="s">
        <v>464</v>
      </c>
      <c r="D11" s="190">
        <f>+SUM(E11:L11)</f>
        <v>1218890</v>
      </c>
      <c r="E11" s="190">
        <f>+'hac juris'!$G37</f>
        <v>1076800</v>
      </c>
      <c r="F11" s="190">
        <f>+'hac juris'!$G40</f>
        <v>3240</v>
      </c>
      <c r="G11" s="190">
        <f>+'hac juris'!$G41</f>
        <v>135750</v>
      </c>
      <c r="H11" s="190">
        <v>0</v>
      </c>
      <c r="I11" s="190">
        <v>0</v>
      </c>
      <c r="J11" s="190">
        <f>+'hac juris'!$G48</f>
        <v>3100</v>
      </c>
      <c r="K11" s="190">
        <v>0</v>
      </c>
      <c r="L11" s="218">
        <v>0</v>
      </c>
      <c r="M11" s="1"/>
      <c r="N11" s="1"/>
    </row>
    <row r="12" spans="1:14" ht="12.75">
      <c r="A12" s="230"/>
      <c r="B12" s="150"/>
      <c r="C12" s="147" t="s">
        <v>465</v>
      </c>
      <c r="D12" s="190">
        <f aca="true" t="shared" si="2" ref="D12:D22">+SUM(E12:L12)</f>
        <v>2849230</v>
      </c>
      <c r="E12" s="190">
        <f>+'hac juris'!$G65</f>
        <v>1398350</v>
      </c>
      <c r="F12" s="190">
        <f>+'hac juris'!$G68</f>
        <v>17980</v>
      </c>
      <c r="G12" s="190">
        <f>+'hac juris'!$G69</f>
        <v>1429900</v>
      </c>
      <c r="H12" s="190"/>
      <c r="I12" s="190"/>
      <c r="J12" s="190">
        <f>+'hac juris'!$G76</f>
        <v>3000</v>
      </c>
      <c r="K12" s="190"/>
      <c r="L12" s="218"/>
      <c r="M12" s="1"/>
      <c r="N12" s="1"/>
    </row>
    <row r="13" spans="1:14" ht="12.75">
      <c r="A13" s="230"/>
      <c r="B13" s="150"/>
      <c r="C13" s="147" t="s">
        <v>466</v>
      </c>
      <c r="D13" s="190">
        <f t="shared" si="2"/>
        <v>1219600</v>
      </c>
      <c r="E13" s="190">
        <f>+'hac juris'!$G93</f>
        <v>885860</v>
      </c>
      <c r="F13" s="190">
        <f>+'hac juris'!$G96</f>
        <v>15350</v>
      </c>
      <c r="G13" s="190">
        <f>+'hac juris'!$G97</f>
        <v>315160</v>
      </c>
      <c r="H13" s="190">
        <v>0</v>
      </c>
      <c r="I13" s="190">
        <v>0</v>
      </c>
      <c r="J13" s="190">
        <f>+'hac juris'!$G104</f>
        <v>3230</v>
      </c>
      <c r="K13" s="190">
        <v>0</v>
      </c>
      <c r="L13" s="218">
        <v>0</v>
      </c>
      <c r="M13" s="1"/>
      <c r="N13" s="1"/>
    </row>
    <row r="14" spans="1:14" ht="12.75">
      <c r="A14" s="230"/>
      <c r="B14" s="150"/>
      <c r="C14" s="147" t="s">
        <v>467</v>
      </c>
      <c r="D14" s="190">
        <f t="shared" si="2"/>
        <v>3588580</v>
      </c>
      <c r="E14" s="190">
        <f>+'hac juris'!$G121</f>
        <v>1814430</v>
      </c>
      <c r="F14" s="190">
        <f>+'hac juris'!$G124</f>
        <v>89750</v>
      </c>
      <c r="G14" s="190">
        <f>+'hac juris'!$G125</f>
        <v>1677580</v>
      </c>
      <c r="H14" s="190">
        <v>0</v>
      </c>
      <c r="I14" s="190">
        <v>0</v>
      </c>
      <c r="J14" s="190">
        <f>+'hac juris'!$G132</f>
        <v>6820</v>
      </c>
      <c r="K14" s="190">
        <v>0</v>
      </c>
      <c r="L14" s="218">
        <v>0</v>
      </c>
      <c r="M14" s="1"/>
      <c r="N14" s="1"/>
    </row>
    <row r="15" spans="1:14" ht="12.75">
      <c r="A15" s="217"/>
      <c r="B15" s="144"/>
      <c r="C15" s="147" t="s">
        <v>489</v>
      </c>
      <c r="D15" s="190">
        <f t="shared" si="2"/>
        <v>2843420</v>
      </c>
      <c r="E15" s="190">
        <f>+'hac juris'!$G149</f>
        <v>702420</v>
      </c>
      <c r="F15" s="190">
        <f>+'hac juris'!$G152</f>
        <v>313200</v>
      </c>
      <c r="G15" s="190">
        <f>+'hac juris'!$G153</f>
        <v>1456700</v>
      </c>
      <c r="H15" s="190">
        <v>0</v>
      </c>
      <c r="I15" s="190">
        <v>0</v>
      </c>
      <c r="J15" s="190">
        <f>+'hac juris'!$G160</f>
        <v>371100</v>
      </c>
      <c r="K15" s="190">
        <v>0</v>
      </c>
      <c r="L15" s="218">
        <v>0</v>
      </c>
      <c r="M15" s="1"/>
      <c r="N15" s="1"/>
    </row>
    <row r="16" spans="1:14" ht="12.75">
      <c r="A16" s="217"/>
      <c r="B16" s="144"/>
      <c r="C16" s="147" t="s">
        <v>61</v>
      </c>
      <c r="D16" s="190">
        <f t="shared" si="2"/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218">
        <v>0</v>
      </c>
      <c r="M16" s="1"/>
      <c r="N16" s="1"/>
    </row>
    <row r="17" spans="1:14" s="28" customFormat="1" ht="12.75">
      <c r="A17" s="230" t="s">
        <v>457</v>
      </c>
      <c r="B17" s="150" t="s">
        <v>468</v>
      </c>
      <c r="C17" s="145" t="s">
        <v>469</v>
      </c>
      <c r="D17" s="231">
        <v>0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2">
        <v>0</v>
      </c>
      <c r="M17" s="1"/>
      <c r="N17" s="1"/>
    </row>
    <row r="18" spans="1:14" s="28" customFormat="1" ht="12.75">
      <c r="A18" s="230" t="s">
        <v>457</v>
      </c>
      <c r="B18" s="150" t="s">
        <v>470</v>
      </c>
      <c r="C18" s="145" t="s">
        <v>471</v>
      </c>
      <c r="D18" s="231">
        <f>+D19+D20</f>
        <v>4455150</v>
      </c>
      <c r="E18" s="231">
        <f aca="true" t="shared" si="3" ref="E18:L18">+E19+E20</f>
        <v>4180490</v>
      </c>
      <c r="F18" s="231">
        <f t="shared" si="3"/>
        <v>43180</v>
      </c>
      <c r="G18" s="231">
        <f t="shared" si="3"/>
        <v>149660</v>
      </c>
      <c r="H18" s="231">
        <f t="shared" si="3"/>
        <v>0</v>
      </c>
      <c r="I18" s="231">
        <f t="shared" si="3"/>
        <v>44080</v>
      </c>
      <c r="J18" s="231">
        <f t="shared" si="3"/>
        <v>37740</v>
      </c>
      <c r="K18" s="231">
        <f t="shared" si="3"/>
        <v>0</v>
      </c>
      <c r="L18" s="232">
        <f t="shared" si="3"/>
        <v>0</v>
      </c>
      <c r="M18" s="1"/>
      <c r="N18" s="1"/>
    </row>
    <row r="19" spans="1:14" ht="12.75">
      <c r="A19" s="217"/>
      <c r="B19" s="144"/>
      <c r="C19" s="147" t="s">
        <v>472</v>
      </c>
      <c r="D19" s="190">
        <f t="shared" si="2"/>
        <v>4455150</v>
      </c>
      <c r="E19" s="190">
        <f>+hcd!$G8</f>
        <v>4180490</v>
      </c>
      <c r="F19" s="190">
        <f>+hcd!$G11</f>
        <v>43180</v>
      </c>
      <c r="G19" s="190">
        <f>+hcd!$G12</f>
        <v>149660</v>
      </c>
      <c r="H19" s="190">
        <v>0</v>
      </c>
      <c r="I19" s="190">
        <f>+hcd!$G15</f>
        <v>44080</v>
      </c>
      <c r="J19" s="190">
        <f>+hcd!$G19</f>
        <v>37740</v>
      </c>
      <c r="K19" s="190">
        <v>0</v>
      </c>
      <c r="L19" s="218">
        <v>0</v>
      </c>
      <c r="M19" s="1"/>
      <c r="N19" s="1"/>
    </row>
    <row r="20" spans="1:14" ht="12.75">
      <c r="A20" s="217"/>
      <c r="B20" s="144"/>
      <c r="C20" s="147" t="s">
        <v>473</v>
      </c>
      <c r="D20" s="190">
        <f t="shared" si="2"/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218">
        <v>0</v>
      </c>
      <c r="M20" s="1"/>
      <c r="N20" s="1"/>
    </row>
    <row r="21" spans="1:14" s="28" customFormat="1" ht="12.75">
      <c r="A21" s="230" t="s">
        <v>457</v>
      </c>
      <c r="B21" s="150" t="s">
        <v>474</v>
      </c>
      <c r="C21" s="145" t="s">
        <v>475</v>
      </c>
      <c r="D21" s="231">
        <f>+D22</f>
        <v>1566310</v>
      </c>
      <c r="E21" s="231">
        <f aca="true" t="shared" si="4" ref="E21:L21">+E22</f>
        <v>1423000</v>
      </c>
      <c r="F21" s="231">
        <f t="shared" si="4"/>
        <v>51350</v>
      </c>
      <c r="G21" s="231">
        <f t="shared" si="4"/>
        <v>54100</v>
      </c>
      <c r="H21" s="231">
        <f t="shared" si="4"/>
        <v>0</v>
      </c>
      <c r="I21" s="231">
        <f t="shared" si="4"/>
        <v>0</v>
      </c>
      <c r="J21" s="231">
        <f t="shared" si="4"/>
        <v>37860</v>
      </c>
      <c r="K21" s="231">
        <f t="shared" si="4"/>
        <v>0</v>
      </c>
      <c r="L21" s="232">
        <f t="shared" si="4"/>
        <v>0</v>
      </c>
      <c r="M21" s="1"/>
      <c r="N21" s="1"/>
    </row>
    <row r="22" spans="1:14" s="43" customFormat="1" ht="12.75">
      <c r="A22" s="217"/>
      <c r="B22" s="144"/>
      <c r="C22" s="147" t="s">
        <v>476</v>
      </c>
      <c r="D22" s="190">
        <f t="shared" si="2"/>
        <v>1566310</v>
      </c>
      <c r="E22" s="190">
        <f>+juzg!$G8</f>
        <v>1423000</v>
      </c>
      <c r="F22" s="190">
        <f>+juzg!$G11</f>
        <v>51350</v>
      </c>
      <c r="G22" s="190">
        <f>+juzg!$G12</f>
        <v>54100</v>
      </c>
      <c r="H22" s="190">
        <v>0</v>
      </c>
      <c r="I22" s="190">
        <v>0</v>
      </c>
      <c r="J22" s="190">
        <f>+juzg!$G19</f>
        <v>37860</v>
      </c>
      <c r="K22" s="190">
        <v>0</v>
      </c>
      <c r="L22" s="218">
        <v>0</v>
      </c>
      <c r="M22" s="1"/>
      <c r="N22" s="1"/>
    </row>
    <row r="23" spans="1:14" s="28" customFormat="1" ht="12.75">
      <c r="A23" s="230" t="s">
        <v>457</v>
      </c>
      <c r="B23" s="150" t="s">
        <v>477</v>
      </c>
      <c r="C23" s="145" t="s">
        <v>478</v>
      </c>
      <c r="D23" s="231">
        <v>0</v>
      </c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232">
        <v>0</v>
      </c>
      <c r="M23" s="1"/>
      <c r="N23" s="1"/>
    </row>
    <row r="24" spans="1:14" ht="12.75">
      <c r="A24" s="230" t="s">
        <v>457</v>
      </c>
      <c r="B24" s="150" t="s">
        <v>479</v>
      </c>
      <c r="C24" s="145" t="s">
        <v>480</v>
      </c>
      <c r="D24" s="231">
        <v>0</v>
      </c>
      <c r="E24" s="231">
        <v>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1">
        <v>0</v>
      </c>
      <c r="L24" s="232">
        <v>0</v>
      </c>
      <c r="M24" s="1"/>
      <c r="N24" s="1"/>
    </row>
    <row r="25" spans="1:14" s="28" customFormat="1" ht="12.75">
      <c r="A25" s="230" t="s">
        <v>457</v>
      </c>
      <c r="B25" s="150" t="s">
        <v>481</v>
      </c>
      <c r="C25" s="145" t="s">
        <v>482</v>
      </c>
      <c r="D25" s="231">
        <f aca="true" t="shared" si="5" ref="D25:L25">+SUM(D26:D33)</f>
        <v>17694280</v>
      </c>
      <c r="E25" s="231">
        <f t="shared" si="5"/>
        <v>11172410</v>
      </c>
      <c r="F25" s="231">
        <f t="shared" si="5"/>
        <v>571660</v>
      </c>
      <c r="G25" s="231">
        <f t="shared" si="5"/>
        <v>4883320</v>
      </c>
      <c r="H25" s="231">
        <f t="shared" si="5"/>
        <v>0</v>
      </c>
      <c r="I25" s="231">
        <f t="shared" si="5"/>
        <v>437480</v>
      </c>
      <c r="J25" s="231">
        <f t="shared" si="5"/>
        <v>629410</v>
      </c>
      <c r="K25" s="231">
        <f t="shared" si="5"/>
        <v>0</v>
      </c>
      <c r="L25" s="232">
        <f t="shared" si="5"/>
        <v>0</v>
      </c>
      <c r="M25" s="1"/>
      <c r="N25" s="1"/>
    </row>
    <row r="26" spans="1:14" s="43" customFormat="1" ht="12.75">
      <c r="A26" s="217"/>
      <c r="B26" s="144"/>
      <c r="C26" s="147" t="s">
        <v>483</v>
      </c>
      <c r="D26" s="190">
        <f aca="true" t="shared" si="6" ref="D26:D33">+SUM(E26:L26)</f>
        <v>841990</v>
      </c>
      <c r="E26" s="190">
        <f>+'Int juris'!$G8</f>
        <v>182390</v>
      </c>
      <c r="F26" s="190">
        <f>+'Int juris'!$G11</f>
        <v>21490</v>
      </c>
      <c r="G26" s="190">
        <f>+'Int juris'!$G12</f>
        <v>69610</v>
      </c>
      <c r="H26" s="190">
        <v>0</v>
      </c>
      <c r="I26" s="190">
        <f>+'Int juris'!$G15</f>
        <v>190000</v>
      </c>
      <c r="J26" s="190">
        <f>+intend!C18+intend!C19</f>
        <v>378500</v>
      </c>
      <c r="K26" s="190">
        <v>0</v>
      </c>
      <c r="L26" s="218">
        <v>0</v>
      </c>
      <c r="M26" s="1"/>
      <c r="N26" s="1"/>
    </row>
    <row r="27" spans="1:14" s="43" customFormat="1" ht="12.75">
      <c r="A27" s="217"/>
      <c r="B27" s="144"/>
      <c r="C27" s="147" t="s">
        <v>484</v>
      </c>
      <c r="D27" s="190">
        <f t="shared" si="6"/>
        <v>1246060</v>
      </c>
      <c r="E27" s="190">
        <f>+'Int juris'!$G36</f>
        <v>990490</v>
      </c>
      <c r="F27" s="190">
        <f>+'Int juris'!$G39</f>
        <v>16070</v>
      </c>
      <c r="G27" s="190">
        <f>+'Int juris'!$G40</f>
        <v>223000</v>
      </c>
      <c r="H27" s="190">
        <v>0</v>
      </c>
      <c r="I27" s="190">
        <v>0</v>
      </c>
      <c r="J27" s="190">
        <f>+'Int juris'!$G47</f>
        <v>16500</v>
      </c>
      <c r="K27" s="190">
        <v>0</v>
      </c>
      <c r="L27" s="218">
        <v>0</v>
      </c>
      <c r="M27" s="1"/>
      <c r="N27" s="1"/>
    </row>
    <row r="28" spans="1:14" s="43" customFormat="1" ht="12.75">
      <c r="A28" s="217"/>
      <c r="B28" s="144"/>
      <c r="C28" s="147" t="s">
        <v>485</v>
      </c>
      <c r="D28" s="190">
        <f t="shared" si="6"/>
        <v>582300</v>
      </c>
      <c r="E28" s="190">
        <f>+'Int juris'!$G64</f>
        <v>524600</v>
      </c>
      <c r="F28" s="190">
        <f>+'Int juris'!$G67</f>
        <v>2100</v>
      </c>
      <c r="G28" s="190">
        <f>+'Int juris'!$G68</f>
        <v>51600</v>
      </c>
      <c r="H28" s="190">
        <v>0</v>
      </c>
      <c r="I28" s="190">
        <v>0</v>
      </c>
      <c r="J28" s="190">
        <f>+'Int juris'!$G75</f>
        <v>4000</v>
      </c>
      <c r="K28" s="190">
        <v>0</v>
      </c>
      <c r="L28" s="218">
        <v>0</v>
      </c>
      <c r="M28" s="1"/>
      <c r="N28" s="1"/>
    </row>
    <row r="29" spans="1:14" s="43" customFormat="1" ht="12.75">
      <c r="A29" s="217"/>
      <c r="B29" s="144"/>
      <c r="C29" s="147" t="s">
        <v>891</v>
      </c>
      <c r="D29" s="190">
        <f t="shared" si="6"/>
        <v>580850</v>
      </c>
      <c r="E29" s="190">
        <f>+intend!F11</f>
        <v>281130</v>
      </c>
      <c r="F29" s="190">
        <f>+intend!F12</f>
        <v>600</v>
      </c>
      <c r="G29" s="190">
        <f>+intend!F13</f>
        <v>299120</v>
      </c>
      <c r="H29" s="190">
        <v>0</v>
      </c>
      <c r="I29" s="190">
        <v>0</v>
      </c>
      <c r="J29" s="190">
        <f>+intend!F18</f>
        <v>0</v>
      </c>
      <c r="K29" s="190"/>
      <c r="L29" s="218"/>
      <c r="M29" s="1"/>
      <c r="N29" s="1"/>
    </row>
    <row r="30" spans="1:14" s="43" customFormat="1" ht="12.75">
      <c r="A30" s="217"/>
      <c r="B30" s="144"/>
      <c r="C30" s="147" t="s">
        <v>486</v>
      </c>
      <c r="D30" s="190">
        <f t="shared" si="6"/>
        <v>1608300</v>
      </c>
      <c r="E30" s="190">
        <f>+'Int juris'!$G120</f>
        <v>305890</v>
      </c>
      <c r="F30" s="190">
        <f>+'Int juris'!$G123</f>
        <v>30000</v>
      </c>
      <c r="G30" s="190">
        <f>+'Int juris'!$G124</f>
        <v>1118310</v>
      </c>
      <c r="H30" s="190">
        <v>0</v>
      </c>
      <c r="I30" s="190">
        <v>0</v>
      </c>
      <c r="J30" s="190">
        <f>+'Int juris'!$G131</f>
        <v>154100</v>
      </c>
      <c r="K30" s="190">
        <v>0</v>
      </c>
      <c r="L30" s="218">
        <v>0</v>
      </c>
      <c r="M30" s="1"/>
      <c r="N30" s="1"/>
    </row>
    <row r="31" spans="1:14" s="43" customFormat="1" ht="12.75">
      <c r="A31" s="217"/>
      <c r="B31" s="144"/>
      <c r="C31" s="147" t="s">
        <v>487</v>
      </c>
      <c r="D31" s="190">
        <f t="shared" si="6"/>
        <v>1640770</v>
      </c>
      <c r="E31" s="190">
        <f>+'Gob juris'!$G8</f>
        <v>560960</v>
      </c>
      <c r="F31" s="190">
        <f>+'Gob juris'!$G11</f>
        <v>59750</v>
      </c>
      <c r="G31" s="190">
        <f>+'Gob juris'!$G12</f>
        <v>737880</v>
      </c>
      <c r="H31" s="190">
        <v>0</v>
      </c>
      <c r="I31" s="190">
        <f>+gob!C14</f>
        <v>247480</v>
      </c>
      <c r="J31" s="190">
        <f>+'Gob juris'!$G19</f>
        <v>34700</v>
      </c>
      <c r="K31" s="190">
        <v>0</v>
      </c>
      <c r="L31" s="218">
        <v>0</v>
      </c>
      <c r="M31" s="1"/>
      <c r="N31" s="1"/>
    </row>
    <row r="32" spans="1:14" s="43" customFormat="1" ht="12.75">
      <c r="A32" s="217"/>
      <c r="B32" s="144"/>
      <c r="C32" s="147" t="s">
        <v>894</v>
      </c>
      <c r="D32" s="190">
        <f t="shared" si="6"/>
        <v>973360</v>
      </c>
      <c r="E32" s="190">
        <f>+gob!D11</f>
        <v>430170</v>
      </c>
      <c r="F32" s="190">
        <f>+gob!D12</f>
        <v>40390</v>
      </c>
      <c r="G32" s="190">
        <f>+gob!D13</f>
        <v>471190</v>
      </c>
      <c r="H32" s="190">
        <v>0</v>
      </c>
      <c r="I32" s="190">
        <v>0</v>
      </c>
      <c r="J32" s="190">
        <f>+gob!D18</f>
        <v>31610</v>
      </c>
      <c r="K32" s="190">
        <v>0</v>
      </c>
      <c r="L32" s="218">
        <v>0</v>
      </c>
      <c r="M32" s="1"/>
      <c r="N32" s="1"/>
    </row>
    <row r="33" spans="1:14" s="43" customFormat="1" ht="12.75">
      <c r="A33" s="217"/>
      <c r="B33" s="144"/>
      <c r="C33" s="147" t="s">
        <v>488</v>
      </c>
      <c r="D33" s="190">
        <f t="shared" si="6"/>
        <v>10220650</v>
      </c>
      <c r="E33" s="190">
        <f>+'Gob juris'!$G206</f>
        <v>7896780</v>
      </c>
      <c r="F33" s="190">
        <f>+'Gob juris'!$G209</f>
        <v>401260</v>
      </c>
      <c r="G33" s="190">
        <f>+'Gob juris'!$G210</f>
        <v>1912610</v>
      </c>
      <c r="H33" s="190">
        <v>0</v>
      </c>
      <c r="I33" s="190">
        <v>0</v>
      </c>
      <c r="J33" s="190">
        <f>+'Gob juris'!$G217</f>
        <v>10000</v>
      </c>
      <c r="K33" s="190">
        <v>0</v>
      </c>
      <c r="L33" s="218">
        <v>0</v>
      </c>
      <c r="M33" s="1"/>
      <c r="N33" s="1"/>
    </row>
    <row r="34" spans="1:14" s="28" customFormat="1" ht="12.75">
      <c r="A34" s="345" t="s">
        <v>459</v>
      </c>
      <c r="B34" s="346"/>
      <c r="C34" s="347" t="s">
        <v>460</v>
      </c>
      <c r="D34" s="348">
        <f>+D35+D36</f>
        <v>2058110</v>
      </c>
      <c r="E34" s="348">
        <f aca="true" t="shared" si="7" ref="E34:L34">+E35+E36</f>
        <v>1238890</v>
      </c>
      <c r="F34" s="348">
        <f t="shared" si="7"/>
        <v>278280</v>
      </c>
      <c r="G34" s="348">
        <f t="shared" si="7"/>
        <v>296420</v>
      </c>
      <c r="H34" s="348">
        <f t="shared" si="7"/>
        <v>0</v>
      </c>
      <c r="I34" s="348">
        <f t="shared" si="7"/>
        <v>0</v>
      </c>
      <c r="J34" s="348">
        <f t="shared" si="7"/>
        <v>244520</v>
      </c>
      <c r="K34" s="348">
        <f t="shared" si="7"/>
        <v>0</v>
      </c>
      <c r="L34" s="349">
        <f t="shared" si="7"/>
        <v>0</v>
      </c>
      <c r="M34" s="1"/>
      <c r="N34" s="1"/>
    </row>
    <row r="35" spans="1:14" s="28" customFormat="1" ht="12.75">
      <c r="A35" s="230" t="s">
        <v>459</v>
      </c>
      <c r="B35" s="150" t="s">
        <v>210</v>
      </c>
      <c r="C35" s="145" t="s">
        <v>490</v>
      </c>
      <c r="D35" s="231">
        <v>0</v>
      </c>
      <c r="E35" s="231">
        <v>0</v>
      </c>
      <c r="F35" s="231">
        <v>0</v>
      </c>
      <c r="G35" s="231">
        <v>0</v>
      </c>
      <c r="H35" s="231">
        <v>0</v>
      </c>
      <c r="I35" s="231">
        <v>0</v>
      </c>
      <c r="J35" s="231">
        <v>0</v>
      </c>
      <c r="K35" s="231">
        <v>0</v>
      </c>
      <c r="L35" s="232">
        <v>0</v>
      </c>
      <c r="M35" s="1"/>
      <c r="N35" s="1"/>
    </row>
    <row r="36" spans="1:14" s="28" customFormat="1" ht="12.75">
      <c r="A36" s="230" t="s">
        <v>459</v>
      </c>
      <c r="B36" s="150" t="s">
        <v>481</v>
      </c>
      <c r="C36" s="145" t="s">
        <v>491</v>
      </c>
      <c r="D36" s="231">
        <f>+D37</f>
        <v>2058110</v>
      </c>
      <c r="E36" s="231">
        <f aca="true" t="shared" si="8" ref="E36:L36">+E37</f>
        <v>1238890</v>
      </c>
      <c r="F36" s="231">
        <f t="shared" si="8"/>
        <v>278280</v>
      </c>
      <c r="G36" s="231">
        <f t="shared" si="8"/>
        <v>296420</v>
      </c>
      <c r="H36" s="231">
        <f t="shared" si="8"/>
        <v>0</v>
      </c>
      <c r="I36" s="231">
        <f t="shared" si="8"/>
        <v>0</v>
      </c>
      <c r="J36" s="231">
        <f t="shared" si="8"/>
        <v>244520</v>
      </c>
      <c r="K36" s="231">
        <f t="shared" si="8"/>
        <v>0</v>
      </c>
      <c r="L36" s="232">
        <f t="shared" si="8"/>
        <v>0</v>
      </c>
      <c r="M36" s="1"/>
      <c r="N36" s="1"/>
    </row>
    <row r="37" spans="1:14" s="28" customFormat="1" ht="13.5" thickBot="1">
      <c r="A37" s="233"/>
      <c r="B37" s="234"/>
      <c r="C37" s="220" t="s">
        <v>521</v>
      </c>
      <c r="D37" s="235">
        <f>+SUM(E37:L37)</f>
        <v>2058110</v>
      </c>
      <c r="E37" s="235">
        <f>+'SER.ESPEC.'!$G8</f>
        <v>1238890</v>
      </c>
      <c r="F37" s="235">
        <f>+'SER.ESPEC.'!$G11</f>
        <v>278280</v>
      </c>
      <c r="G37" s="235">
        <f>+'SER.ESPEC.'!$G12</f>
        <v>296420</v>
      </c>
      <c r="H37" s="235">
        <v>0</v>
      </c>
      <c r="I37" s="235">
        <v>0</v>
      </c>
      <c r="J37" s="235">
        <f>+'SER.ESPEC.'!$G19</f>
        <v>244520</v>
      </c>
      <c r="K37" s="235">
        <v>0</v>
      </c>
      <c r="L37" s="221">
        <v>0</v>
      </c>
      <c r="M37" s="1"/>
      <c r="N37" s="1"/>
    </row>
    <row r="38" spans="1:12" ht="14.25" thickBot="1" thickTop="1">
      <c r="A38" s="523" t="s">
        <v>177</v>
      </c>
      <c r="B38" s="524"/>
      <c r="C38" s="527"/>
      <c r="D38" s="323">
        <f aca="true" t="shared" si="9" ref="D38:L38">+D8+D34</f>
        <v>40098710</v>
      </c>
      <c r="E38" s="323">
        <f t="shared" si="9"/>
        <v>24444290</v>
      </c>
      <c r="F38" s="323">
        <f t="shared" si="9"/>
        <v>1389990</v>
      </c>
      <c r="G38" s="323">
        <f t="shared" si="9"/>
        <v>10435090</v>
      </c>
      <c r="H38" s="323">
        <f t="shared" si="9"/>
        <v>2009000</v>
      </c>
      <c r="I38" s="323">
        <f t="shared" si="9"/>
        <v>481560</v>
      </c>
      <c r="J38" s="323">
        <f t="shared" si="9"/>
        <v>1338780</v>
      </c>
      <c r="K38" s="323">
        <f t="shared" si="9"/>
        <v>0</v>
      </c>
      <c r="L38" s="323">
        <f t="shared" si="9"/>
        <v>0</v>
      </c>
    </row>
    <row r="39" spans="1:5" ht="12.75">
      <c r="A39" s="60"/>
      <c r="B39" s="60"/>
      <c r="C39" s="43"/>
      <c r="D39" s="9"/>
      <c r="E39" s="9"/>
    </row>
    <row r="40" spans="1:5" ht="12.75">
      <c r="A40" s="98" t="str">
        <f>+A1</f>
        <v>Ordenanza N° 5677/08</v>
      </c>
      <c r="B40" s="60"/>
      <c r="C40" s="43"/>
      <c r="D40" s="9"/>
      <c r="E40" s="9"/>
    </row>
    <row r="41" spans="1:12" ht="12.75">
      <c r="A41" s="518" t="s">
        <v>326</v>
      </c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</row>
    <row r="42" spans="1:5" ht="12.75">
      <c r="A42" s="60"/>
      <c r="B42" s="60"/>
      <c r="C42" s="43"/>
      <c r="D42" s="9"/>
      <c r="E42" s="9"/>
    </row>
    <row r="43" spans="1:12" ht="12.75">
      <c r="A43" s="518" t="s">
        <v>655</v>
      </c>
      <c r="B43" s="518"/>
      <c r="C43" s="518"/>
      <c r="D43" s="518"/>
      <c r="E43" s="518"/>
      <c r="F43" s="518"/>
      <c r="G43" s="518"/>
      <c r="H43" s="518"/>
      <c r="I43" s="518"/>
      <c r="J43" s="518"/>
      <c r="K43" s="518"/>
      <c r="L43" s="518"/>
    </row>
    <row r="44" spans="1:5" ht="13.5" thickBot="1">
      <c r="A44" s="60"/>
      <c r="B44" s="60"/>
      <c r="C44" s="43"/>
      <c r="D44" s="9"/>
      <c r="E44" s="9"/>
    </row>
    <row r="45" spans="1:12" ht="12.75">
      <c r="A45" s="525" t="s">
        <v>534</v>
      </c>
      <c r="B45" s="526"/>
      <c r="C45" s="336" t="s">
        <v>461</v>
      </c>
      <c r="D45" s="336" t="s">
        <v>535</v>
      </c>
      <c r="E45" s="336" t="s">
        <v>188</v>
      </c>
      <c r="F45" s="336" t="s">
        <v>645</v>
      </c>
      <c r="G45" s="336" t="s">
        <v>190</v>
      </c>
      <c r="H45" s="336" t="s">
        <v>647</v>
      </c>
      <c r="I45" s="336" t="s">
        <v>649</v>
      </c>
      <c r="J45" s="336" t="s">
        <v>645</v>
      </c>
      <c r="K45" s="336" t="s">
        <v>652</v>
      </c>
      <c r="L45" s="336" t="s">
        <v>654</v>
      </c>
    </row>
    <row r="46" spans="1:12" ht="13.5" thickBot="1">
      <c r="A46" s="337"/>
      <c r="B46" s="338"/>
      <c r="C46" s="337"/>
      <c r="D46" s="337" t="s">
        <v>644</v>
      </c>
      <c r="E46" s="337"/>
      <c r="F46" s="337" t="s">
        <v>646</v>
      </c>
      <c r="G46" s="337"/>
      <c r="H46" s="337" t="s">
        <v>648</v>
      </c>
      <c r="I46" s="337" t="s">
        <v>650</v>
      </c>
      <c r="J46" s="337" t="s">
        <v>651</v>
      </c>
      <c r="K46" s="337" t="s">
        <v>653</v>
      </c>
      <c r="L46" s="337" t="s">
        <v>648</v>
      </c>
    </row>
    <row r="47" spans="1:14" s="11" customFormat="1" ht="13.5" thickTop="1">
      <c r="A47" s="237"/>
      <c r="B47" s="238"/>
      <c r="C47" s="239" t="s">
        <v>177</v>
      </c>
      <c r="D47" s="240">
        <f>+D38</f>
        <v>40098710</v>
      </c>
      <c r="E47" s="240">
        <f aca="true" t="shared" si="10" ref="E47:L47">+E38</f>
        <v>24444290</v>
      </c>
      <c r="F47" s="240">
        <f t="shared" si="10"/>
        <v>1389990</v>
      </c>
      <c r="G47" s="240">
        <f t="shared" si="10"/>
        <v>10435090</v>
      </c>
      <c r="H47" s="240">
        <f t="shared" si="10"/>
        <v>2009000</v>
      </c>
      <c r="I47" s="240">
        <f t="shared" si="10"/>
        <v>481560</v>
      </c>
      <c r="J47" s="240">
        <f t="shared" si="10"/>
        <v>1338780</v>
      </c>
      <c r="K47" s="240">
        <f t="shared" si="10"/>
        <v>0</v>
      </c>
      <c r="L47" s="241">
        <f t="shared" si="10"/>
        <v>0</v>
      </c>
      <c r="M47" s="1"/>
      <c r="N47" s="1"/>
    </row>
    <row r="48" spans="1:14" s="28" customFormat="1" ht="12.75">
      <c r="A48" s="345" t="s">
        <v>492</v>
      </c>
      <c r="B48" s="346"/>
      <c r="C48" s="347" t="s">
        <v>493</v>
      </c>
      <c r="D48" s="348">
        <f aca="true" t="shared" si="11" ref="D48:L48">+D49+D51+D55</f>
        <v>28989390</v>
      </c>
      <c r="E48" s="348">
        <f t="shared" si="11"/>
        <v>19026450</v>
      </c>
      <c r="F48" s="348">
        <f t="shared" si="11"/>
        <v>466770</v>
      </c>
      <c r="G48" s="348">
        <f t="shared" si="11"/>
        <v>9261610</v>
      </c>
      <c r="H48" s="348">
        <f t="shared" si="11"/>
        <v>0</v>
      </c>
      <c r="I48" s="348">
        <f t="shared" si="11"/>
        <v>19520</v>
      </c>
      <c r="J48" s="348">
        <f t="shared" si="11"/>
        <v>215040</v>
      </c>
      <c r="K48" s="348">
        <f t="shared" si="11"/>
        <v>0</v>
      </c>
      <c r="L48" s="349">
        <f t="shared" si="11"/>
        <v>0</v>
      </c>
      <c r="M48" s="1"/>
      <c r="N48" s="1"/>
    </row>
    <row r="49" spans="1:14" s="28" customFormat="1" ht="12.75">
      <c r="A49" s="230" t="s">
        <v>492</v>
      </c>
      <c r="B49" s="150" t="s">
        <v>210</v>
      </c>
      <c r="C49" s="145" t="s">
        <v>494</v>
      </c>
      <c r="D49" s="231">
        <f aca="true" t="shared" si="12" ref="D49:L49">+SUM(D50:D50)</f>
        <v>2590070</v>
      </c>
      <c r="E49" s="231">
        <f t="shared" si="12"/>
        <v>2219850</v>
      </c>
      <c r="F49" s="231">
        <f t="shared" si="12"/>
        <v>93840</v>
      </c>
      <c r="G49" s="231">
        <f t="shared" si="12"/>
        <v>218280</v>
      </c>
      <c r="H49" s="231">
        <f t="shared" si="12"/>
        <v>0</v>
      </c>
      <c r="I49" s="231">
        <f t="shared" si="12"/>
        <v>19520</v>
      </c>
      <c r="J49" s="231">
        <f t="shared" si="12"/>
        <v>38580</v>
      </c>
      <c r="K49" s="231">
        <f t="shared" si="12"/>
        <v>0</v>
      </c>
      <c r="L49" s="232">
        <f t="shared" si="12"/>
        <v>0</v>
      </c>
      <c r="M49" s="1"/>
      <c r="N49" s="1"/>
    </row>
    <row r="50" spans="1:14" ht="12.75">
      <c r="A50" s="217"/>
      <c r="B50" s="144"/>
      <c r="C50" s="147" t="s">
        <v>781</v>
      </c>
      <c r="D50" s="190">
        <f>+SUM(E50:L50)</f>
        <v>2590070</v>
      </c>
      <c r="E50" s="190">
        <f>+'Gob juris'!G263</f>
        <v>2219850</v>
      </c>
      <c r="F50" s="190">
        <f>+'Gob juris'!G266</f>
        <v>93840</v>
      </c>
      <c r="G50" s="190">
        <f>+'Gob juris'!G267</f>
        <v>218280</v>
      </c>
      <c r="H50" s="190">
        <f>+'Gob juris'!G268</f>
        <v>0</v>
      </c>
      <c r="I50" s="190">
        <f>+'Gob juris'!G270</f>
        <v>19520</v>
      </c>
      <c r="J50" s="190">
        <f>+'Gob juris'!G274</f>
        <v>38580</v>
      </c>
      <c r="K50" s="190">
        <f>+'Gob juris'!H274</f>
        <v>0</v>
      </c>
      <c r="L50" s="218">
        <f>+'Gob juris'!G280</f>
        <v>0</v>
      </c>
      <c r="M50" s="1"/>
      <c r="N50" s="1"/>
    </row>
    <row r="51" spans="1:14" s="43" customFormat="1" ht="12.75">
      <c r="A51" s="230" t="s">
        <v>492</v>
      </c>
      <c r="B51" s="150" t="s">
        <v>225</v>
      </c>
      <c r="C51" s="145" t="s">
        <v>495</v>
      </c>
      <c r="D51" s="231">
        <f>+SUM(D52:D54)</f>
        <v>26399320</v>
      </c>
      <c r="E51" s="231">
        <f aca="true" t="shared" si="13" ref="E51:L51">+SUM(E52:E54)</f>
        <v>16806600</v>
      </c>
      <c r="F51" s="231">
        <f t="shared" si="13"/>
        <v>372930</v>
      </c>
      <c r="G51" s="231">
        <f t="shared" si="13"/>
        <v>9043330</v>
      </c>
      <c r="H51" s="231">
        <f t="shared" si="13"/>
        <v>0</v>
      </c>
      <c r="I51" s="231">
        <f t="shared" si="13"/>
        <v>0</v>
      </c>
      <c r="J51" s="231">
        <f t="shared" si="13"/>
        <v>176460</v>
      </c>
      <c r="K51" s="231">
        <f t="shared" si="13"/>
        <v>0</v>
      </c>
      <c r="L51" s="232">
        <f t="shared" si="13"/>
        <v>0</v>
      </c>
      <c r="M51" s="1"/>
      <c r="N51" s="1"/>
    </row>
    <row r="52" spans="1:14" s="43" customFormat="1" ht="12.75">
      <c r="A52" s="217"/>
      <c r="B52" s="144"/>
      <c r="C52" s="147" t="s">
        <v>735</v>
      </c>
      <c r="D52" s="190">
        <f>+SUM(E52:L52)</f>
        <v>2791190</v>
      </c>
      <c r="E52" s="190">
        <f>+'Gob juris'!$G64</f>
        <v>2563480</v>
      </c>
      <c r="F52" s="190">
        <f>+'Gob juris'!$G67</f>
        <v>82830</v>
      </c>
      <c r="G52" s="190">
        <f>+'Gob juris'!$G68</f>
        <v>121590</v>
      </c>
      <c r="H52" s="190">
        <v>0</v>
      </c>
      <c r="I52" s="190">
        <v>0</v>
      </c>
      <c r="J52" s="190">
        <f>+'Gob juris'!$G75</f>
        <v>23290</v>
      </c>
      <c r="K52" s="190">
        <v>0</v>
      </c>
      <c r="L52" s="218">
        <v>0</v>
      </c>
      <c r="M52" s="1"/>
      <c r="N52" s="1"/>
    </row>
    <row r="53" spans="1:14" s="43" customFormat="1" ht="12.75">
      <c r="A53" s="217"/>
      <c r="B53" s="144"/>
      <c r="C53" s="147" t="s">
        <v>545</v>
      </c>
      <c r="D53" s="190">
        <f>+SUM(E53:L53)</f>
        <v>21625530</v>
      </c>
      <c r="E53" s="190">
        <f>+obras!H11</f>
        <v>13706530</v>
      </c>
      <c r="F53" s="190">
        <f>+obras!H12</f>
        <v>223980</v>
      </c>
      <c r="G53" s="190">
        <f>+obras!H13</f>
        <v>7547850</v>
      </c>
      <c r="H53" s="190">
        <v>0</v>
      </c>
      <c r="I53" s="190">
        <v>0</v>
      </c>
      <c r="J53" s="190">
        <f>+obras!H18</f>
        <v>147170</v>
      </c>
      <c r="K53" s="190">
        <v>0</v>
      </c>
      <c r="L53" s="218">
        <v>0</v>
      </c>
      <c r="M53" s="1"/>
      <c r="N53" s="1"/>
    </row>
    <row r="54" spans="1:14" s="43" customFormat="1" ht="12.75">
      <c r="A54" s="217"/>
      <c r="B54" s="144"/>
      <c r="C54" s="147" t="s">
        <v>59</v>
      </c>
      <c r="D54" s="190">
        <f>+SUM(E54:L54)</f>
        <v>1982600</v>
      </c>
      <c r="E54" s="190">
        <f>+obras!I11</f>
        <v>536590</v>
      </c>
      <c r="F54" s="190">
        <f>+obras!I12</f>
        <v>66120</v>
      </c>
      <c r="G54" s="190">
        <f>+obras!I13</f>
        <v>1373890</v>
      </c>
      <c r="H54" s="190"/>
      <c r="I54" s="190"/>
      <c r="J54" s="190">
        <f>+obras!I18</f>
        <v>6000</v>
      </c>
      <c r="K54" s="190"/>
      <c r="L54" s="218"/>
      <c r="M54" s="1"/>
      <c r="N54" s="1"/>
    </row>
    <row r="55" spans="1:14" s="28" customFormat="1" ht="12.75">
      <c r="A55" s="230" t="s">
        <v>492</v>
      </c>
      <c r="B55" s="150" t="s">
        <v>481</v>
      </c>
      <c r="C55" s="145" t="s">
        <v>496</v>
      </c>
      <c r="D55" s="231">
        <v>0</v>
      </c>
      <c r="E55" s="231">
        <v>0</v>
      </c>
      <c r="F55" s="231">
        <v>0</v>
      </c>
      <c r="G55" s="231">
        <v>0</v>
      </c>
      <c r="H55" s="231">
        <v>0</v>
      </c>
      <c r="I55" s="231">
        <v>0</v>
      </c>
      <c r="J55" s="231">
        <v>0</v>
      </c>
      <c r="K55" s="231">
        <v>0</v>
      </c>
      <c r="L55" s="232">
        <v>0</v>
      </c>
      <c r="M55" s="1"/>
      <c r="N55" s="1"/>
    </row>
    <row r="56" spans="1:14" s="28" customFormat="1" ht="12.75">
      <c r="A56" s="345" t="s">
        <v>497</v>
      </c>
      <c r="B56" s="346"/>
      <c r="C56" s="347" t="s">
        <v>498</v>
      </c>
      <c r="D56" s="348">
        <f aca="true" t="shared" si="14" ref="D56:L56">+D57+D59+D61+D62</f>
        <v>5486240</v>
      </c>
      <c r="E56" s="348">
        <f t="shared" si="14"/>
        <v>2294980</v>
      </c>
      <c r="F56" s="348">
        <f t="shared" si="14"/>
        <v>221760</v>
      </c>
      <c r="G56" s="348">
        <f t="shared" si="14"/>
        <v>2909650</v>
      </c>
      <c r="H56" s="348">
        <f t="shared" si="14"/>
        <v>0</v>
      </c>
      <c r="I56" s="348">
        <f t="shared" si="14"/>
        <v>0</v>
      </c>
      <c r="J56" s="348">
        <f t="shared" si="14"/>
        <v>59850</v>
      </c>
      <c r="K56" s="348">
        <f t="shared" si="14"/>
        <v>0</v>
      </c>
      <c r="L56" s="349">
        <f t="shared" si="14"/>
        <v>0</v>
      </c>
      <c r="M56" s="1"/>
      <c r="N56" s="1"/>
    </row>
    <row r="57" spans="1:14" s="28" customFormat="1" ht="12.75">
      <c r="A57" s="230" t="s">
        <v>497</v>
      </c>
      <c r="B57" s="150" t="s">
        <v>210</v>
      </c>
      <c r="C57" s="145" t="s">
        <v>499</v>
      </c>
      <c r="D57" s="231">
        <f aca="true" t="shared" si="15" ref="D57:L57">+SUM(D58:D58)</f>
        <v>4649720</v>
      </c>
      <c r="E57" s="231">
        <f t="shared" si="15"/>
        <v>2006760</v>
      </c>
      <c r="F57" s="231">
        <f t="shared" si="15"/>
        <v>127930</v>
      </c>
      <c r="G57" s="231">
        <f t="shared" si="15"/>
        <v>2468520</v>
      </c>
      <c r="H57" s="231">
        <f t="shared" si="15"/>
        <v>0</v>
      </c>
      <c r="I57" s="231">
        <f t="shared" si="15"/>
        <v>0</v>
      </c>
      <c r="J57" s="231">
        <f t="shared" si="15"/>
        <v>46510</v>
      </c>
      <c r="K57" s="231">
        <f t="shared" si="15"/>
        <v>0</v>
      </c>
      <c r="L57" s="232">
        <f t="shared" si="15"/>
        <v>0</v>
      </c>
      <c r="M57" s="1"/>
      <c r="N57" s="1"/>
    </row>
    <row r="58" spans="1:16" ht="12.75">
      <c r="A58" s="217"/>
      <c r="B58" s="144"/>
      <c r="C58" s="147" t="s">
        <v>500</v>
      </c>
      <c r="D58" s="190">
        <f>+SUM(E58:L58)</f>
        <v>4649720</v>
      </c>
      <c r="E58" s="190">
        <f>+'Gob juris'!$G121</f>
        <v>2006760</v>
      </c>
      <c r="F58" s="190">
        <f>+'Gob juris'!$G124</f>
        <v>127930</v>
      </c>
      <c r="G58" s="190">
        <f>+'Gob juris'!$G125</f>
        <v>2468520</v>
      </c>
      <c r="H58" s="190">
        <v>0</v>
      </c>
      <c r="I58" s="190">
        <f>+'Gob juris'!G128</f>
        <v>0</v>
      </c>
      <c r="J58" s="190">
        <f>+'Gob juris'!$G131</f>
        <v>46510</v>
      </c>
      <c r="K58" s="190">
        <v>0</v>
      </c>
      <c r="L58" s="218">
        <v>0</v>
      </c>
      <c r="M58" s="1"/>
      <c r="N58" s="1"/>
      <c r="O58" s="28"/>
      <c r="P58" s="28"/>
    </row>
    <row r="59" spans="1:14" s="28" customFormat="1" ht="12.75">
      <c r="A59" s="230" t="s">
        <v>497</v>
      </c>
      <c r="B59" s="150" t="s">
        <v>225</v>
      </c>
      <c r="C59" s="145" t="s">
        <v>501</v>
      </c>
      <c r="D59" s="231">
        <f>+D60</f>
        <v>836520</v>
      </c>
      <c r="E59" s="231">
        <f aca="true" t="shared" si="16" ref="E59:J59">+E60</f>
        <v>288220</v>
      </c>
      <c r="F59" s="231">
        <f t="shared" si="16"/>
        <v>93830</v>
      </c>
      <c r="G59" s="231">
        <f t="shared" si="16"/>
        <v>441130</v>
      </c>
      <c r="H59" s="231">
        <f t="shared" si="16"/>
        <v>0</v>
      </c>
      <c r="I59" s="231">
        <f t="shared" si="16"/>
        <v>0</v>
      </c>
      <c r="J59" s="231">
        <f t="shared" si="16"/>
        <v>13340</v>
      </c>
      <c r="K59" s="231">
        <f>+K60</f>
        <v>0</v>
      </c>
      <c r="L59" s="231">
        <f>+L60</f>
        <v>0</v>
      </c>
      <c r="M59" s="1"/>
      <c r="N59" s="1"/>
    </row>
    <row r="60" spans="1:14" s="28" customFormat="1" ht="12.75">
      <c r="A60" s="230"/>
      <c r="B60" s="150"/>
      <c r="C60" s="147" t="s">
        <v>892</v>
      </c>
      <c r="D60" s="190">
        <f>+SUM(E60:L60)</f>
        <v>836520</v>
      </c>
      <c r="E60" s="190">
        <f>+gob!H11</f>
        <v>288220</v>
      </c>
      <c r="F60" s="190">
        <f>+gob!H12</f>
        <v>93830</v>
      </c>
      <c r="G60" s="190">
        <f>+gob!H13</f>
        <v>441130</v>
      </c>
      <c r="H60" s="190">
        <v>0</v>
      </c>
      <c r="I60" s="190">
        <v>0</v>
      </c>
      <c r="J60" s="190">
        <f>+gob!H18</f>
        <v>13340</v>
      </c>
      <c r="K60" s="190">
        <v>0</v>
      </c>
      <c r="L60" s="232">
        <v>0</v>
      </c>
      <c r="M60" s="1"/>
      <c r="N60" s="1"/>
    </row>
    <row r="61" spans="1:14" s="28" customFormat="1" ht="12.75">
      <c r="A61" s="230" t="s">
        <v>497</v>
      </c>
      <c r="B61" s="150" t="s">
        <v>468</v>
      </c>
      <c r="C61" s="145" t="s">
        <v>502</v>
      </c>
      <c r="D61" s="231">
        <v>0</v>
      </c>
      <c r="E61" s="231">
        <v>0</v>
      </c>
      <c r="F61" s="231">
        <v>0</v>
      </c>
      <c r="G61" s="231">
        <v>0</v>
      </c>
      <c r="H61" s="231">
        <v>0</v>
      </c>
      <c r="I61" s="231">
        <v>0</v>
      </c>
      <c r="J61" s="231">
        <v>0</v>
      </c>
      <c r="K61" s="231">
        <v>0</v>
      </c>
      <c r="L61" s="232">
        <v>0</v>
      </c>
      <c r="M61" s="1"/>
      <c r="N61" s="1"/>
    </row>
    <row r="62" spans="1:14" s="28" customFormat="1" ht="12.75">
      <c r="A62" s="230" t="s">
        <v>497</v>
      </c>
      <c r="B62" s="150" t="s">
        <v>481</v>
      </c>
      <c r="C62" s="145" t="s">
        <v>503</v>
      </c>
      <c r="D62" s="231">
        <v>0</v>
      </c>
      <c r="E62" s="231">
        <v>0</v>
      </c>
      <c r="F62" s="231">
        <v>0</v>
      </c>
      <c r="G62" s="231">
        <v>0</v>
      </c>
      <c r="H62" s="231">
        <v>0</v>
      </c>
      <c r="I62" s="231">
        <v>0</v>
      </c>
      <c r="J62" s="231">
        <v>0</v>
      </c>
      <c r="K62" s="231">
        <v>0</v>
      </c>
      <c r="L62" s="232">
        <v>0</v>
      </c>
      <c r="M62" s="1"/>
      <c r="N62" s="1"/>
    </row>
    <row r="63" spans="1:14" s="28" customFormat="1" ht="12.75">
      <c r="A63" s="345" t="s">
        <v>504</v>
      </c>
      <c r="B63" s="346"/>
      <c r="C63" s="347" t="s">
        <v>505</v>
      </c>
      <c r="D63" s="348">
        <f>+D64+D65+D66+D67+D68+D69+D71+D72+D74+D75+D76+D77</f>
        <v>12168940</v>
      </c>
      <c r="E63" s="348">
        <f aca="true" t="shared" si="17" ref="E63:L63">+E64+E65+E66+E67+E68+E69+E71+E72+E74+E75+E76+E77</f>
        <v>1779860</v>
      </c>
      <c r="F63" s="348">
        <f t="shared" si="17"/>
        <v>969640</v>
      </c>
      <c r="G63" s="348">
        <f t="shared" si="17"/>
        <v>1262790</v>
      </c>
      <c r="H63" s="348">
        <f t="shared" si="17"/>
        <v>0</v>
      </c>
      <c r="I63" s="348">
        <f t="shared" si="17"/>
        <v>0</v>
      </c>
      <c r="J63" s="348">
        <f t="shared" si="17"/>
        <v>1130140</v>
      </c>
      <c r="K63" s="348">
        <f t="shared" si="17"/>
        <v>7026510</v>
      </c>
      <c r="L63" s="349">
        <f t="shared" si="17"/>
        <v>0</v>
      </c>
      <c r="M63" s="1"/>
      <c r="N63" s="1"/>
    </row>
    <row r="64" spans="1:14" s="28" customFormat="1" ht="12.75">
      <c r="A64" s="230" t="s">
        <v>504</v>
      </c>
      <c r="B64" s="150" t="s">
        <v>210</v>
      </c>
      <c r="C64" s="145" t="s">
        <v>506</v>
      </c>
      <c r="D64" s="231">
        <v>0</v>
      </c>
      <c r="E64" s="231">
        <v>0</v>
      </c>
      <c r="F64" s="231">
        <v>0</v>
      </c>
      <c r="G64" s="231">
        <v>0</v>
      </c>
      <c r="H64" s="231">
        <v>0</v>
      </c>
      <c r="I64" s="231">
        <v>0</v>
      </c>
      <c r="J64" s="231">
        <v>0</v>
      </c>
      <c r="K64" s="231">
        <v>0</v>
      </c>
      <c r="L64" s="232">
        <v>0</v>
      </c>
      <c r="M64" s="1"/>
      <c r="N64" s="1"/>
    </row>
    <row r="65" spans="1:14" s="28" customFormat="1" ht="12.75">
      <c r="A65" s="230" t="s">
        <v>504</v>
      </c>
      <c r="B65" s="150" t="s">
        <v>217</v>
      </c>
      <c r="C65" s="145" t="s">
        <v>507</v>
      </c>
      <c r="D65" s="231">
        <v>0</v>
      </c>
      <c r="E65" s="231">
        <v>0</v>
      </c>
      <c r="F65" s="231">
        <v>0</v>
      </c>
      <c r="G65" s="231">
        <v>0</v>
      </c>
      <c r="H65" s="231">
        <v>0</v>
      </c>
      <c r="I65" s="231">
        <v>0</v>
      </c>
      <c r="J65" s="231">
        <v>0</v>
      </c>
      <c r="K65" s="231">
        <v>0</v>
      </c>
      <c r="L65" s="232">
        <v>0</v>
      </c>
      <c r="M65" s="1"/>
      <c r="N65" s="1"/>
    </row>
    <row r="66" spans="1:14" s="28" customFormat="1" ht="12.75">
      <c r="A66" s="230" t="s">
        <v>504</v>
      </c>
      <c r="B66" s="150" t="s">
        <v>225</v>
      </c>
      <c r="C66" s="145" t="s">
        <v>508</v>
      </c>
      <c r="D66" s="231">
        <v>0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2">
        <v>0</v>
      </c>
      <c r="M66" s="1"/>
      <c r="N66" s="1"/>
    </row>
    <row r="67" spans="1:14" s="28" customFormat="1" ht="12.75">
      <c r="A67" s="230" t="s">
        <v>504</v>
      </c>
      <c r="B67" s="150" t="s">
        <v>468</v>
      </c>
      <c r="C67" s="145" t="s">
        <v>509</v>
      </c>
      <c r="D67" s="231">
        <v>0</v>
      </c>
      <c r="E67" s="231">
        <v>0</v>
      </c>
      <c r="F67" s="231">
        <v>0</v>
      </c>
      <c r="G67" s="231">
        <v>0</v>
      </c>
      <c r="H67" s="231">
        <v>0</v>
      </c>
      <c r="I67" s="231">
        <v>0</v>
      </c>
      <c r="J67" s="231">
        <v>0</v>
      </c>
      <c r="K67" s="231">
        <v>0</v>
      </c>
      <c r="L67" s="232">
        <v>0</v>
      </c>
      <c r="M67" s="1"/>
      <c r="N67" s="1"/>
    </row>
    <row r="68" spans="1:14" s="28" customFormat="1" ht="12.75">
      <c r="A68" s="230" t="s">
        <v>504</v>
      </c>
      <c r="B68" s="150" t="s">
        <v>470</v>
      </c>
      <c r="C68" s="145" t="s">
        <v>510</v>
      </c>
      <c r="D68" s="231">
        <v>0</v>
      </c>
      <c r="E68" s="231">
        <v>0</v>
      </c>
      <c r="F68" s="231">
        <v>0</v>
      </c>
      <c r="G68" s="231">
        <v>0</v>
      </c>
      <c r="H68" s="231">
        <v>0</v>
      </c>
      <c r="I68" s="231">
        <v>0</v>
      </c>
      <c r="J68" s="231">
        <v>0</v>
      </c>
      <c r="K68" s="231">
        <v>0</v>
      </c>
      <c r="L68" s="232">
        <v>0</v>
      </c>
      <c r="M68" s="1"/>
      <c r="N68" s="1"/>
    </row>
    <row r="69" spans="1:14" s="28" customFormat="1" ht="12.75">
      <c r="A69" s="230" t="s">
        <v>504</v>
      </c>
      <c r="B69" s="150" t="s">
        <v>511</v>
      </c>
      <c r="C69" s="145" t="s">
        <v>512</v>
      </c>
      <c r="D69" s="231">
        <f>+D70</f>
        <v>347450</v>
      </c>
      <c r="E69" s="231">
        <f aca="true" t="shared" si="18" ref="E69:L69">+E70</f>
        <v>60520</v>
      </c>
      <c r="F69" s="231">
        <f t="shared" si="18"/>
        <v>59180</v>
      </c>
      <c r="G69" s="231">
        <f t="shared" si="18"/>
        <v>227750</v>
      </c>
      <c r="H69" s="231">
        <f t="shared" si="18"/>
        <v>0</v>
      </c>
      <c r="I69" s="231">
        <f t="shared" si="18"/>
        <v>0</v>
      </c>
      <c r="J69" s="231">
        <f t="shared" si="18"/>
        <v>0</v>
      </c>
      <c r="K69" s="231">
        <f t="shared" si="18"/>
        <v>0</v>
      </c>
      <c r="L69" s="232">
        <f t="shared" si="18"/>
        <v>0</v>
      </c>
      <c r="M69" s="1"/>
      <c r="N69" s="1"/>
    </row>
    <row r="70" spans="1:14" s="28" customFormat="1" ht="12.75">
      <c r="A70" s="230"/>
      <c r="B70" s="150"/>
      <c r="C70" s="147" t="s">
        <v>512</v>
      </c>
      <c r="D70" s="190">
        <f>+SUM(E70:L70)</f>
        <v>347450</v>
      </c>
      <c r="E70" s="190">
        <f>+'SER.ESPEC.'!$G36</f>
        <v>60520</v>
      </c>
      <c r="F70" s="190">
        <f>+'SER.ESPEC.'!$G39</f>
        <v>59180</v>
      </c>
      <c r="G70" s="190">
        <f>+'SER.ESPEC.'!$G40</f>
        <v>227750</v>
      </c>
      <c r="H70" s="190">
        <v>0</v>
      </c>
      <c r="I70" s="190">
        <v>0</v>
      </c>
      <c r="J70" s="190">
        <f>+'SER.ESPEC.'!$G47</f>
        <v>0</v>
      </c>
      <c r="K70" s="190">
        <v>0</v>
      </c>
      <c r="L70" s="218">
        <v>0</v>
      </c>
      <c r="M70" s="1"/>
      <c r="N70" s="1"/>
    </row>
    <row r="71" spans="1:14" s="28" customFormat="1" ht="12.75">
      <c r="A71" s="230" t="s">
        <v>504</v>
      </c>
      <c r="B71" s="150" t="s">
        <v>474</v>
      </c>
      <c r="C71" s="145" t="s">
        <v>177</v>
      </c>
      <c r="D71" s="231">
        <v>0</v>
      </c>
      <c r="E71" s="231">
        <v>0</v>
      </c>
      <c r="F71" s="231">
        <v>0</v>
      </c>
      <c r="G71" s="231">
        <v>0</v>
      </c>
      <c r="H71" s="231">
        <v>0</v>
      </c>
      <c r="I71" s="231">
        <v>0</v>
      </c>
      <c r="J71" s="231">
        <v>0</v>
      </c>
      <c r="K71" s="231">
        <v>0</v>
      </c>
      <c r="L71" s="232">
        <v>0</v>
      </c>
      <c r="M71" s="1"/>
      <c r="N71" s="1"/>
    </row>
    <row r="72" spans="1:14" s="28" customFormat="1" ht="12.75">
      <c r="A72" s="230" t="s">
        <v>504</v>
      </c>
      <c r="B72" s="150" t="s">
        <v>513</v>
      </c>
      <c r="C72" s="145" t="s">
        <v>514</v>
      </c>
      <c r="D72" s="231">
        <f>+D73</f>
        <v>11422980</v>
      </c>
      <c r="E72" s="231">
        <f aca="true" t="shared" si="19" ref="E72:L72">+E73</f>
        <v>1411560</v>
      </c>
      <c r="F72" s="231">
        <f t="shared" si="19"/>
        <v>887290</v>
      </c>
      <c r="G72" s="231">
        <f t="shared" si="19"/>
        <v>977620</v>
      </c>
      <c r="H72" s="231">
        <f t="shared" si="19"/>
        <v>0</v>
      </c>
      <c r="I72" s="231">
        <f t="shared" si="19"/>
        <v>0</v>
      </c>
      <c r="J72" s="231">
        <f t="shared" si="19"/>
        <v>1120000</v>
      </c>
      <c r="K72" s="231">
        <f t="shared" si="19"/>
        <v>7026510</v>
      </c>
      <c r="L72" s="232">
        <f t="shared" si="19"/>
        <v>0</v>
      </c>
      <c r="M72" s="1"/>
      <c r="N72" s="1"/>
    </row>
    <row r="73" spans="1:14" ht="12.75">
      <c r="A73" s="217"/>
      <c r="B73" s="144"/>
      <c r="C73" s="147" t="s">
        <v>539</v>
      </c>
      <c r="D73" s="190">
        <f>+SUM(E73:L73)</f>
        <v>11422980</v>
      </c>
      <c r="E73" s="190">
        <f>+'obras juris'!$G120</f>
        <v>1411560</v>
      </c>
      <c r="F73" s="190">
        <f>+'obras juris'!$G123</f>
        <v>887290</v>
      </c>
      <c r="G73" s="190">
        <f>+'obras juris'!$G124</f>
        <v>977620</v>
      </c>
      <c r="H73" s="190">
        <v>0</v>
      </c>
      <c r="I73" s="190">
        <v>0</v>
      </c>
      <c r="J73" s="190">
        <f>+'obras juris'!$G131</f>
        <v>1120000</v>
      </c>
      <c r="K73" s="190">
        <f>+'obras juris'!$G132</f>
        <v>7026510</v>
      </c>
      <c r="L73" s="218">
        <v>0</v>
      </c>
      <c r="M73" s="1"/>
      <c r="N73" s="1"/>
    </row>
    <row r="74" spans="1:14" s="28" customFormat="1" ht="12.75">
      <c r="A74" s="230" t="s">
        <v>504</v>
      </c>
      <c r="B74" s="150" t="s">
        <v>515</v>
      </c>
      <c r="C74" s="145" t="s">
        <v>420</v>
      </c>
      <c r="D74" s="231">
        <v>0</v>
      </c>
      <c r="E74" s="231">
        <v>0</v>
      </c>
      <c r="F74" s="231">
        <v>0</v>
      </c>
      <c r="G74" s="231">
        <v>0</v>
      </c>
      <c r="H74" s="231">
        <v>0</v>
      </c>
      <c r="I74" s="231">
        <v>0</v>
      </c>
      <c r="J74" s="231">
        <v>0</v>
      </c>
      <c r="K74" s="231">
        <v>0</v>
      </c>
      <c r="L74" s="232">
        <v>0</v>
      </c>
      <c r="M74" s="1"/>
      <c r="N74" s="1"/>
    </row>
    <row r="75" spans="1:14" s="28" customFormat="1" ht="12.75">
      <c r="A75" s="230" t="s">
        <v>504</v>
      </c>
      <c r="B75" s="150" t="s">
        <v>477</v>
      </c>
      <c r="C75" s="145" t="s">
        <v>516</v>
      </c>
      <c r="D75" s="231">
        <v>0</v>
      </c>
      <c r="E75" s="231">
        <v>0</v>
      </c>
      <c r="F75" s="231">
        <v>0</v>
      </c>
      <c r="G75" s="231">
        <v>0</v>
      </c>
      <c r="H75" s="231">
        <v>0</v>
      </c>
      <c r="I75" s="231">
        <v>0</v>
      </c>
      <c r="J75" s="231">
        <v>0</v>
      </c>
      <c r="K75" s="231">
        <v>0</v>
      </c>
      <c r="L75" s="232">
        <v>0</v>
      </c>
      <c r="M75" s="1"/>
      <c r="N75" s="1"/>
    </row>
    <row r="76" spans="1:14" s="28" customFormat="1" ht="12.75">
      <c r="A76" s="230" t="s">
        <v>504</v>
      </c>
      <c r="B76" s="150" t="s">
        <v>479</v>
      </c>
      <c r="C76" s="145" t="s">
        <v>517</v>
      </c>
      <c r="D76" s="231">
        <v>0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2">
        <v>0</v>
      </c>
      <c r="M76" s="1"/>
      <c r="N76" s="1"/>
    </row>
    <row r="77" spans="1:14" s="28" customFormat="1" ht="12.75">
      <c r="A77" s="230" t="s">
        <v>504</v>
      </c>
      <c r="B77" s="150" t="s">
        <v>481</v>
      </c>
      <c r="C77" s="145" t="s">
        <v>518</v>
      </c>
      <c r="D77" s="231">
        <f>+D78</f>
        <v>398510</v>
      </c>
      <c r="E77" s="231">
        <f aca="true" t="shared" si="20" ref="E77:L77">+E78</f>
        <v>307780</v>
      </c>
      <c r="F77" s="231">
        <f t="shared" si="20"/>
        <v>23170</v>
      </c>
      <c r="G77" s="231">
        <f t="shared" si="20"/>
        <v>57420</v>
      </c>
      <c r="H77" s="231">
        <f t="shared" si="20"/>
        <v>0</v>
      </c>
      <c r="I77" s="231">
        <f t="shared" si="20"/>
        <v>0</v>
      </c>
      <c r="J77" s="231">
        <f t="shared" si="20"/>
        <v>10140</v>
      </c>
      <c r="K77" s="231">
        <f t="shared" si="20"/>
        <v>0</v>
      </c>
      <c r="L77" s="232">
        <f t="shared" si="20"/>
        <v>0</v>
      </c>
      <c r="M77" s="1"/>
      <c r="N77" s="1"/>
    </row>
    <row r="78" spans="1:14" s="28" customFormat="1" ht="13.5" thickBot="1">
      <c r="A78" s="233"/>
      <c r="B78" s="234"/>
      <c r="C78" s="220" t="s">
        <v>736</v>
      </c>
      <c r="D78" s="235">
        <f>+SUM(E78:L78)</f>
        <v>398510</v>
      </c>
      <c r="E78" s="235">
        <f>+'Gob juris'!G291</f>
        <v>307780</v>
      </c>
      <c r="F78" s="235">
        <f>+'Gob juris'!G294</f>
        <v>23170</v>
      </c>
      <c r="G78" s="235">
        <f>+'Gob juris'!G295</f>
        <v>57420</v>
      </c>
      <c r="H78" s="235">
        <v>0</v>
      </c>
      <c r="I78" s="235">
        <v>0</v>
      </c>
      <c r="J78" s="235">
        <f>+'Gob juris'!G302</f>
        <v>10140</v>
      </c>
      <c r="K78" s="235">
        <v>0</v>
      </c>
      <c r="L78" s="221">
        <v>0</v>
      </c>
      <c r="M78" s="1"/>
      <c r="N78" s="1"/>
    </row>
    <row r="79" spans="1:12" ht="14.25" thickBot="1" thickTop="1">
      <c r="A79" s="523" t="s">
        <v>177</v>
      </c>
      <c r="B79" s="524"/>
      <c r="C79" s="527"/>
      <c r="D79" s="323">
        <f aca="true" t="shared" si="21" ref="D79:L79">+D48+D56+D63+D47</f>
        <v>86743280</v>
      </c>
      <c r="E79" s="323">
        <f t="shared" si="21"/>
        <v>47545580</v>
      </c>
      <c r="F79" s="323">
        <f t="shared" si="21"/>
        <v>3048160</v>
      </c>
      <c r="G79" s="323">
        <f t="shared" si="21"/>
        <v>23869140</v>
      </c>
      <c r="H79" s="323">
        <f t="shared" si="21"/>
        <v>2009000</v>
      </c>
      <c r="I79" s="323">
        <f t="shared" si="21"/>
        <v>501080</v>
      </c>
      <c r="J79" s="323">
        <f t="shared" si="21"/>
        <v>2743810</v>
      </c>
      <c r="K79" s="323">
        <f t="shared" si="21"/>
        <v>7026510</v>
      </c>
      <c r="L79" s="323">
        <f t="shared" si="21"/>
        <v>0</v>
      </c>
    </row>
    <row r="80" spans="1:5" s="28" customFormat="1" ht="12.75">
      <c r="A80" s="29"/>
      <c r="B80" s="29"/>
      <c r="C80" s="43"/>
      <c r="D80" s="36"/>
      <c r="E80" s="36"/>
    </row>
    <row r="81" spans="1:9" s="28" customFormat="1" ht="12.75">
      <c r="A81" s="50" t="str">
        <f>+'FINAL. FUNCION'!A70</f>
        <v>Ordenanza N° 5677/08</v>
      </c>
      <c r="B81" s="60"/>
      <c r="C81" s="43"/>
      <c r="D81" s="9"/>
      <c r="E81" s="9"/>
      <c r="I81" s="36"/>
    </row>
    <row r="82" spans="1:12" ht="12.75">
      <c r="A82" s="518" t="s">
        <v>326</v>
      </c>
      <c r="B82" s="518"/>
      <c r="C82" s="518"/>
      <c r="D82" s="518"/>
      <c r="E82" s="518"/>
      <c r="F82" s="518"/>
      <c r="G82" s="518"/>
      <c r="H82" s="518"/>
      <c r="I82" s="518"/>
      <c r="J82" s="518"/>
      <c r="K82" s="518"/>
      <c r="L82" s="518"/>
    </row>
    <row r="83" spans="1:5" ht="12.75">
      <c r="A83" s="60"/>
      <c r="B83" s="60"/>
      <c r="C83" s="43"/>
      <c r="D83" s="9"/>
      <c r="E83" s="9"/>
    </row>
    <row r="84" spans="1:12" ht="12.75">
      <c r="A84" s="518" t="s">
        <v>655</v>
      </c>
      <c r="B84" s="518"/>
      <c r="C84" s="518"/>
      <c r="D84" s="518"/>
      <c r="E84" s="518"/>
      <c r="F84" s="518"/>
      <c r="G84" s="518"/>
      <c r="H84" s="518"/>
      <c r="I84" s="518"/>
      <c r="J84" s="518"/>
      <c r="K84" s="518"/>
      <c r="L84" s="518"/>
    </row>
    <row r="85" spans="1:5" s="28" customFormat="1" ht="12.75">
      <c r="A85" s="29"/>
      <c r="B85" s="29"/>
      <c r="C85" s="43"/>
      <c r="D85" s="36"/>
      <c r="E85" s="36"/>
    </row>
    <row r="86" spans="1:5" ht="13.5" thickBot="1">
      <c r="A86" s="40"/>
      <c r="B86" s="60"/>
      <c r="C86" s="43"/>
      <c r="D86" s="9"/>
      <c r="E86" s="9"/>
    </row>
    <row r="87" spans="1:12" ht="12.75">
      <c r="A87" s="525" t="s">
        <v>534</v>
      </c>
      <c r="B87" s="526"/>
      <c r="C87" s="336" t="s">
        <v>461</v>
      </c>
      <c r="D87" s="336" t="s">
        <v>535</v>
      </c>
      <c r="E87" s="336" t="s">
        <v>188</v>
      </c>
      <c r="F87" s="336" t="s">
        <v>645</v>
      </c>
      <c r="G87" s="336" t="s">
        <v>190</v>
      </c>
      <c r="H87" s="336" t="s">
        <v>647</v>
      </c>
      <c r="I87" s="336" t="s">
        <v>649</v>
      </c>
      <c r="J87" s="336" t="s">
        <v>645</v>
      </c>
      <c r="K87" s="336" t="s">
        <v>652</v>
      </c>
      <c r="L87" s="336" t="s">
        <v>654</v>
      </c>
    </row>
    <row r="88" spans="1:12" ht="13.5" thickBot="1">
      <c r="A88" s="337"/>
      <c r="B88" s="338"/>
      <c r="C88" s="337"/>
      <c r="D88" s="337" t="s">
        <v>644</v>
      </c>
      <c r="E88" s="337"/>
      <c r="F88" s="337" t="s">
        <v>646</v>
      </c>
      <c r="G88" s="337"/>
      <c r="H88" s="337" t="s">
        <v>648</v>
      </c>
      <c r="I88" s="337" t="s">
        <v>650</v>
      </c>
      <c r="J88" s="337" t="s">
        <v>651</v>
      </c>
      <c r="K88" s="337" t="s">
        <v>653</v>
      </c>
      <c r="L88" s="337" t="s">
        <v>648</v>
      </c>
    </row>
    <row r="89" spans="1:14" s="11" customFormat="1" ht="12.75">
      <c r="A89" s="243"/>
      <c r="B89" s="244"/>
      <c r="C89" s="245" t="s">
        <v>177</v>
      </c>
      <c r="D89" s="246">
        <f>+D79</f>
        <v>86743280</v>
      </c>
      <c r="E89" s="246">
        <f aca="true" t="shared" si="22" ref="E89:L89">+E79</f>
        <v>47545580</v>
      </c>
      <c r="F89" s="246">
        <f t="shared" si="22"/>
        <v>3048160</v>
      </c>
      <c r="G89" s="246">
        <f t="shared" si="22"/>
        <v>23869140</v>
      </c>
      <c r="H89" s="246">
        <f t="shared" si="22"/>
        <v>2009000</v>
      </c>
      <c r="I89" s="246">
        <f t="shared" si="22"/>
        <v>501080</v>
      </c>
      <c r="J89" s="246">
        <f t="shared" si="22"/>
        <v>2743810</v>
      </c>
      <c r="K89" s="246">
        <f t="shared" si="22"/>
        <v>7026510</v>
      </c>
      <c r="L89" s="247">
        <f t="shared" si="22"/>
        <v>0</v>
      </c>
      <c r="M89" s="1"/>
      <c r="N89" s="1"/>
    </row>
    <row r="90" spans="1:14" s="28" customFormat="1" ht="12.75">
      <c r="A90" s="350" t="s">
        <v>519</v>
      </c>
      <c r="B90" s="346"/>
      <c r="C90" s="347" t="s">
        <v>520</v>
      </c>
      <c r="D90" s="348">
        <f>+D91+D92+D94+D96+D98</f>
        <v>7987820</v>
      </c>
      <c r="E90" s="348">
        <f>+E91+E92+E94+E96+E98</f>
        <v>4457090</v>
      </c>
      <c r="F90" s="348">
        <f>+F91+F92+F94+F96+F98</f>
        <v>108690</v>
      </c>
      <c r="G90" s="348">
        <f>+G91+G92+G94+G96+G98</f>
        <v>1878870</v>
      </c>
      <c r="H90" s="348">
        <f>+H91+H92+H94+H96+H98</f>
        <v>0</v>
      </c>
      <c r="I90" s="348">
        <f>+I92+I94+I96+I98</f>
        <v>1523030</v>
      </c>
      <c r="J90" s="348">
        <f>+J91+J92+J94+J96+J98</f>
        <v>20140</v>
      </c>
      <c r="K90" s="348">
        <f>+K91+K92+K94+K96+K98</f>
        <v>0</v>
      </c>
      <c r="L90" s="351">
        <f>+L91+L92+L94+L96+L98</f>
        <v>0</v>
      </c>
      <c r="M90" s="1"/>
      <c r="N90" s="1"/>
    </row>
    <row r="91" spans="1:14" s="28" customFormat="1" ht="12.75">
      <c r="A91" s="182" t="s">
        <v>519</v>
      </c>
      <c r="B91" s="150" t="s">
        <v>210</v>
      </c>
      <c r="C91" s="145" t="s">
        <v>643</v>
      </c>
      <c r="D91" s="231">
        <v>0</v>
      </c>
      <c r="E91" s="231">
        <v>0</v>
      </c>
      <c r="F91" s="231">
        <v>0</v>
      </c>
      <c r="G91" s="231">
        <v>0</v>
      </c>
      <c r="H91" s="231">
        <v>0</v>
      </c>
      <c r="I91" s="231">
        <v>0</v>
      </c>
      <c r="J91" s="231">
        <v>0</v>
      </c>
      <c r="K91" s="231">
        <v>0</v>
      </c>
      <c r="L91" s="146">
        <v>0</v>
      </c>
      <c r="M91" s="1"/>
      <c r="N91" s="1"/>
    </row>
    <row r="92" spans="1:14" s="28" customFormat="1" ht="12.75">
      <c r="A92" s="182" t="s">
        <v>519</v>
      </c>
      <c r="B92" s="150" t="s">
        <v>225</v>
      </c>
      <c r="C92" s="145" t="s">
        <v>522</v>
      </c>
      <c r="D92" s="231">
        <f aca="true" t="shared" si="23" ref="D92:L92">+SUM(D93:D93)</f>
        <v>2824800</v>
      </c>
      <c r="E92" s="231">
        <f t="shared" si="23"/>
        <v>684480</v>
      </c>
      <c r="F92" s="231">
        <f t="shared" si="23"/>
        <v>6490</v>
      </c>
      <c r="G92" s="231">
        <f t="shared" si="23"/>
        <v>831990</v>
      </c>
      <c r="H92" s="231">
        <f t="shared" si="23"/>
        <v>0</v>
      </c>
      <c r="I92" s="231">
        <f t="shared" si="23"/>
        <v>1293030</v>
      </c>
      <c r="J92" s="231">
        <f t="shared" si="23"/>
        <v>8810</v>
      </c>
      <c r="K92" s="231">
        <f t="shared" si="23"/>
        <v>0</v>
      </c>
      <c r="L92" s="146">
        <f t="shared" si="23"/>
        <v>0</v>
      </c>
      <c r="M92" s="1"/>
      <c r="N92" s="1"/>
    </row>
    <row r="93" spans="1:14" s="28" customFormat="1" ht="12.75">
      <c r="A93" s="182"/>
      <c r="B93" s="150"/>
      <c r="C93" s="147" t="s">
        <v>500</v>
      </c>
      <c r="D93" s="190">
        <f>+SUM(E93:L93)</f>
        <v>2824800</v>
      </c>
      <c r="E93" s="190">
        <f>+'Gob juris'!$G234</f>
        <v>684480</v>
      </c>
      <c r="F93" s="190">
        <f>+'Gob juris'!$G237</f>
        <v>6490</v>
      </c>
      <c r="G93" s="190">
        <f>+'Gob juris'!$G238</f>
        <v>831990</v>
      </c>
      <c r="H93" s="190">
        <v>0</v>
      </c>
      <c r="I93" s="190">
        <f>+'Gob juris'!G242</f>
        <v>1293030</v>
      </c>
      <c r="J93" s="190">
        <f>+'Gob juris'!$G245</f>
        <v>8810</v>
      </c>
      <c r="K93" s="190">
        <v>0</v>
      </c>
      <c r="L93" s="148">
        <v>0</v>
      </c>
      <c r="M93" s="1"/>
      <c r="N93" s="1"/>
    </row>
    <row r="94" spans="1:14" s="28" customFormat="1" ht="12.75">
      <c r="A94" s="182" t="s">
        <v>519</v>
      </c>
      <c r="B94" s="150" t="s">
        <v>468</v>
      </c>
      <c r="C94" s="145" t="s">
        <v>523</v>
      </c>
      <c r="D94" s="231">
        <f aca="true" t="shared" si="24" ref="D94:L94">+SUM(D95:D95)</f>
        <v>2639390</v>
      </c>
      <c r="E94" s="231">
        <f t="shared" si="24"/>
        <v>1923740</v>
      </c>
      <c r="F94" s="231">
        <f t="shared" si="24"/>
        <v>14520</v>
      </c>
      <c r="G94" s="231">
        <f t="shared" si="24"/>
        <v>464450</v>
      </c>
      <c r="H94" s="231">
        <f t="shared" si="24"/>
        <v>0</v>
      </c>
      <c r="I94" s="231">
        <f t="shared" si="24"/>
        <v>230000</v>
      </c>
      <c r="J94" s="231">
        <f t="shared" si="24"/>
        <v>6680</v>
      </c>
      <c r="K94" s="231">
        <f t="shared" si="24"/>
        <v>0</v>
      </c>
      <c r="L94" s="146">
        <f t="shared" si="24"/>
        <v>0</v>
      </c>
      <c r="M94" s="1"/>
      <c r="N94" s="1"/>
    </row>
    <row r="95" spans="1:14" s="28" customFormat="1" ht="12.75">
      <c r="A95" s="182"/>
      <c r="B95" s="150"/>
      <c r="C95" s="147" t="s">
        <v>782</v>
      </c>
      <c r="D95" s="190">
        <f>+SUM(E95:L95)</f>
        <v>2639390</v>
      </c>
      <c r="E95" s="190">
        <f>+'Gob juris'!$G177</f>
        <v>1923740</v>
      </c>
      <c r="F95" s="190">
        <f>+'Gob juris'!$G180</f>
        <v>14520</v>
      </c>
      <c r="G95" s="190">
        <f>+'Gob juris'!$G181</f>
        <v>464450</v>
      </c>
      <c r="H95" s="190">
        <f>+'Gob juris'!$G182</f>
        <v>0</v>
      </c>
      <c r="I95" s="190">
        <f>+'Gob juris'!$G184</f>
        <v>230000</v>
      </c>
      <c r="J95" s="190">
        <f>+'Gob juris'!$G188</f>
        <v>6680</v>
      </c>
      <c r="K95" s="190">
        <f>+'Gob juris'!$G189</f>
        <v>0</v>
      </c>
      <c r="L95" s="148">
        <f>+'Gob juris'!$G194</f>
        <v>0</v>
      </c>
      <c r="M95" s="1"/>
      <c r="N95" s="1"/>
    </row>
    <row r="96" spans="1:14" s="28" customFormat="1" ht="12.75">
      <c r="A96" s="182" t="s">
        <v>519</v>
      </c>
      <c r="B96" s="150" t="s">
        <v>470</v>
      </c>
      <c r="C96" s="145" t="s">
        <v>524</v>
      </c>
      <c r="D96" s="231">
        <f aca="true" t="shared" si="25" ref="D96:L96">+SUM(D97:D97)</f>
        <v>2523630</v>
      </c>
      <c r="E96" s="231">
        <f t="shared" si="25"/>
        <v>1848870</v>
      </c>
      <c r="F96" s="231">
        <f t="shared" si="25"/>
        <v>87680</v>
      </c>
      <c r="G96" s="231">
        <f t="shared" si="25"/>
        <v>582430</v>
      </c>
      <c r="H96" s="231">
        <f t="shared" si="25"/>
        <v>0</v>
      </c>
      <c r="I96" s="231">
        <f t="shared" si="25"/>
        <v>0</v>
      </c>
      <c r="J96" s="231">
        <f t="shared" si="25"/>
        <v>4650</v>
      </c>
      <c r="K96" s="231">
        <f t="shared" si="25"/>
        <v>0</v>
      </c>
      <c r="L96" s="146">
        <f t="shared" si="25"/>
        <v>0</v>
      </c>
      <c r="M96" s="1"/>
      <c r="N96" s="1"/>
    </row>
    <row r="97" spans="1:14" ht="12.75">
      <c r="A97" s="181"/>
      <c r="B97" s="144"/>
      <c r="C97" s="147" t="s">
        <v>524</v>
      </c>
      <c r="D97" s="190">
        <f>+SUM(E97:L97)</f>
        <v>2523630</v>
      </c>
      <c r="E97" s="190">
        <f>+'Gob juris'!$G92</f>
        <v>1848870</v>
      </c>
      <c r="F97" s="190">
        <f>+'Gob juris'!$G95</f>
        <v>87680</v>
      </c>
      <c r="G97" s="190">
        <f>+'Gob juris'!$G96</f>
        <v>582430</v>
      </c>
      <c r="H97" s="190">
        <v>0</v>
      </c>
      <c r="I97" s="190">
        <v>0</v>
      </c>
      <c r="J97" s="190">
        <f>+'Gob juris'!$G103</f>
        <v>4650</v>
      </c>
      <c r="K97" s="190">
        <v>0</v>
      </c>
      <c r="L97" s="148">
        <v>0</v>
      </c>
      <c r="M97" s="1"/>
      <c r="N97" s="1"/>
    </row>
    <row r="98" spans="1:14" s="28" customFormat="1" ht="12.75">
      <c r="A98" s="182" t="s">
        <v>519</v>
      </c>
      <c r="B98" s="150" t="s">
        <v>481</v>
      </c>
      <c r="C98" s="145" t="s">
        <v>525</v>
      </c>
      <c r="D98" s="231">
        <v>0</v>
      </c>
      <c r="E98" s="231">
        <v>0</v>
      </c>
      <c r="F98" s="231">
        <v>0</v>
      </c>
      <c r="G98" s="231">
        <v>0</v>
      </c>
      <c r="H98" s="231">
        <v>0</v>
      </c>
      <c r="I98" s="231">
        <v>0</v>
      </c>
      <c r="J98" s="231">
        <v>0</v>
      </c>
      <c r="K98" s="231">
        <v>0</v>
      </c>
      <c r="L98" s="146">
        <v>0</v>
      </c>
      <c r="M98" s="1"/>
      <c r="N98" s="1"/>
    </row>
    <row r="99" spans="1:14" ht="12.75">
      <c r="A99" s="350" t="s">
        <v>526</v>
      </c>
      <c r="B99" s="346"/>
      <c r="C99" s="347" t="s">
        <v>527</v>
      </c>
      <c r="D99" s="348">
        <f>+D100</f>
        <v>6928640</v>
      </c>
      <c r="E99" s="348">
        <f aca="true" t="shared" si="26" ref="E99:L99">+E100</f>
        <v>0</v>
      </c>
      <c r="F99" s="348">
        <f t="shared" si="26"/>
        <v>0</v>
      </c>
      <c r="G99" s="348">
        <f t="shared" si="26"/>
        <v>0</v>
      </c>
      <c r="H99" s="348">
        <f t="shared" si="26"/>
        <v>0</v>
      </c>
      <c r="I99" s="348">
        <f t="shared" si="26"/>
        <v>0</v>
      </c>
      <c r="J99" s="348">
        <f t="shared" si="26"/>
        <v>0</v>
      </c>
      <c r="K99" s="348">
        <f t="shared" si="26"/>
        <v>0</v>
      </c>
      <c r="L99" s="351">
        <f t="shared" si="26"/>
        <v>6928640</v>
      </c>
      <c r="M99" s="1"/>
      <c r="N99" s="1"/>
    </row>
    <row r="100" spans="1:14" s="28" customFormat="1" ht="12.75">
      <c r="A100" s="182" t="s">
        <v>526</v>
      </c>
      <c r="B100" s="150" t="s">
        <v>210</v>
      </c>
      <c r="C100" s="145" t="s">
        <v>528</v>
      </c>
      <c r="D100" s="231">
        <f>+'hac juris'!G25</f>
        <v>6928640</v>
      </c>
      <c r="E100" s="190">
        <v>0</v>
      </c>
      <c r="F100" s="190">
        <v>0</v>
      </c>
      <c r="G100" s="190">
        <v>0</v>
      </c>
      <c r="H100" s="190">
        <v>0</v>
      </c>
      <c r="I100" s="190">
        <v>0</v>
      </c>
      <c r="J100" s="190">
        <v>0</v>
      </c>
      <c r="K100" s="190">
        <v>0</v>
      </c>
      <c r="L100" s="148">
        <f>+'hac juris'!G25</f>
        <v>6928640</v>
      </c>
      <c r="M100" s="1"/>
      <c r="N100" s="1"/>
    </row>
    <row r="101" spans="1:14" ht="12.75">
      <c r="A101" s="350" t="s">
        <v>529</v>
      </c>
      <c r="B101" s="346"/>
      <c r="C101" s="347" t="s">
        <v>530</v>
      </c>
      <c r="D101" s="348">
        <f>+D102</f>
        <v>31848830</v>
      </c>
      <c r="E101" s="348">
        <f aca="true" t="shared" si="27" ref="E101:L101">+E102</f>
        <v>19971950</v>
      </c>
      <c r="F101" s="348">
        <f t="shared" si="27"/>
        <v>2970230</v>
      </c>
      <c r="G101" s="348">
        <f t="shared" si="27"/>
        <v>3993370</v>
      </c>
      <c r="H101" s="348">
        <f t="shared" si="27"/>
        <v>0</v>
      </c>
      <c r="I101" s="348">
        <f t="shared" si="27"/>
        <v>650000</v>
      </c>
      <c r="J101" s="348">
        <f t="shared" si="27"/>
        <v>206270</v>
      </c>
      <c r="K101" s="348">
        <f t="shared" si="27"/>
        <v>4057010</v>
      </c>
      <c r="L101" s="351">
        <f t="shared" si="27"/>
        <v>0</v>
      </c>
      <c r="M101" s="1"/>
      <c r="N101" s="1"/>
    </row>
    <row r="102" spans="1:14" s="28" customFormat="1" ht="12.75">
      <c r="A102" s="182" t="s">
        <v>529</v>
      </c>
      <c r="B102" s="150" t="s">
        <v>210</v>
      </c>
      <c r="C102" s="145" t="s">
        <v>531</v>
      </c>
      <c r="D102" s="231">
        <f aca="true" t="shared" si="28" ref="D102:L102">+SUM(D103:D110)</f>
        <v>31848830</v>
      </c>
      <c r="E102" s="231">
        <f t="shared" si="28"/>
        <v>19971950</v>
      </c>
      <c r="F102" s="231">
        <f t="shared" si="28"/>
        <v>2970230</v>
      </c>
      <c r="G102" s="231">
        <f t="shared" si="28"/>
        <v>3993370</v>
      </c>
      <c r="H102" s="231">
        <f t="shared" si="28"/>
        <v>0</v>
      </c>
      <c r="I102" s="231">
        <f t="shared" si="28"/>
        <v>650000</v>
      </c>
      <c r="J102" s="231">
        <f t="shared" si="28"/>
        <v>206270</v>
      </c>
      <c r="K102" s="231">
        <f t="shared" si="28"/>
        <v>4057010</v>
      </c>
      <c r="L102" s="146">
        <f t="shared" si="28"/>
        <v>0</v>
      </c>
      <c r="M102" s="1"/>
      <c r="N102" s="1"/>
    </row>
    <row r="103" spans="1:14" ht="12.75">
      <c r="A103" s="181"/>
      <c r="B103" s="144"/>
      <c r="C103" s="147" t="s">
        <v>537</v>
      </c>
      <c r="D103" s="190">
        <f aca="true" t="shared" si="29" ref="D103:D109">+SUM(E103:L103)</f>
        <v>1499880</v>
      </c>
      <c r="E103" s="190">
        <f>+'obras juris'!$G8</f>
        <v>1035350</v>
      </c>
      <c r="F103" s="190">
        <f>+'obras juris'!$G11</f>
        <v>180980</v>
      </c>
      <c r="G103" s="190">
        <f>+'obras juris'!$G12</f>
        <v>272730</v>
      </c>
      <c r="H103" s="190">
        <v>0</v>
      </c>
      <c r="I103" s="190">
        <v>0</v>
      </c>
      <c r="J103" s="190">
        <f>+'obras juris'!$G19</f>
        <v>10820</v>
      </c>
      <c r="K103" s="190">
        <v>0</v>
      </c>
      <c r="L103" s="148">
        <v>0</v>
      </c>
      <c r="M103" s="1"/>
      <c r="N103" s="1"/>
    </row>
    <row r="104" spans="1:14" ht="12.75">
      <c r="A104" s="181"/>
      <c r="B104" s="144"/>
      <c r="C104" s="147" t="s">
        <v>542</v>
      </c>
      <c r="D104" s="190">
        <f t="shared" si="29"/>
        <v>1934450</v>
      </c>
      <c r="E104" s="190">
        <f>+'obras juris'!$G63</f>
        <v>1041020</v>
      </c>
      <c r="F104" s="190">
        <f>+'obras juris'!$G66</f>
        <v>92770</v>
      </c>
      <c r="G104" s="190">
        <f>+'obras juris'!$G67</f>
        <v>149630</v>
      </c>
      <c r="H104" s="190">
        <v>0</v>
      </c>
      <c r="I104" s="190">
        <f>+'obras juris'!G71</f>
        <v>650000</v>
      </c>
      <c r="J104" s="190">
        <f>+'obras juris'!$G74</f>
        <v>1030</v>
      </c>
      <c r="K104" s="190">
        <v>0</v>
      </c>
      <c r="L104" s="148">
        <v>0</v>
      </c>
      <c r="M104" s="1"/>
      <c r="N104" s="1"/>
    </row>
    <row r="105" spans="1:14" ht="12.75">
      <c r="A105" s="181"/>
      <c r="B105" s="144"/>
      <c r="C105" s="147" t="s">
        <v>538</v>
      </c>
      <c r="D105" s="190">
        <f t="shared" si="29"/>
        <v>7446260</v>
      </c>
      <c r="E105" s="190">
        <f>+'obras juris'!$G91</f>
        <v>2803580</v>
      </c>
      <c r="F105" s="190">
        <f>+'obras juris'!$G94</f>
        <v>487600</v>
      </c>
      <c r="G105" s="190">
        <f>+'obras juris'!$G95</f>
        <v>231070</v>
      </c>
      <c r="H105" s="190">
        <v>0</v>
      </c>
      <c r="I105" s="190">
        <v>0</v>
      </c>
      <c r="J105" s="190">
        <f>+'obras juris'!$G102</f>
        <v>20000</v>
      </c>
      <c r="K105" s="190">
        <f>+'obras juris'!$G103</f>
        <v>3904010</v>
      </c>
      <c r="L105" s="148">
        <v>0</v>
      </c>
      <c r="M105" s="1"/>
      <c r="N105" s="1"/>
    </row>
    <row r="106" spans="1:14" ht="12.75">
      <c r="A106" s="181"/>
      <c r="B106" s="144"/>
      <c r="C106" s="147" t="s">
        <v>540</v>
      </c>
      <c r="D106" s="190">
        <f t="shared" si="29"/>
        <v>1620360</v>
      </c>
      <c r="E106" s="190">
        <f>+'obras juris'!$G148</f>
        <v>706810</v>
      </c>
      <c r="F106" s="190">
        <f>+'obras juris'!$G151</f>
        <v>208360</v>
      </c>
      <c r="G106" s="190">
        <f>+'obras juris'!$G152</f>
        <v>547190</v>
      </c>
      <c r="H106" s="190">
        <v>0</v>
      </c>
      <c r="I106" s="190">
        <v>0</v>
      </c>
      <c r="J106" s="190">
        <f>+'obras juris'!$G159</f>
        <v>5000</v>
      </c>
      <c r="K106" s="190">
        <f>+'obras juris'!$G160</f>
        <v>153000</v>
      </c>
      <c r="L106" s="148">
        <v>0</v>
      </c>
      <c r="M106" s="1"/>
      <c r="N106" s="1"/>
    </row>
    <row r="107" spans="1:14" ht="12.75">
      <c r="A107" s="181"/>
      <c r="B107" s="144"/>
      <c r="C107" s="147" t="s">
        <v>541</v>
      </c>
      <c r="D107" s="190">
        <f t="shared" si="29"/>
        <v>1272210</v>
      </c>
      <c r="E107" s="190">
        <f>+'obras juris'!$G176</f>
        <v>1046340</v>
      </c>
      <c r="F107" s="190">
        <f>+'obras juris'!$G179</f>
        <v>15140</v>
      </c>
      <c r="G107" s="190">
        <f>+'obras juris'!$G180</f>
        <v>206580</v>
      </c>
      <c r="H107" s="190">
        <v>0</v>
      </c>
      <c r="I107" s="190">
        <v>0</v>
      </c>
      <c r="J107" s="190">
        <f>+'obras juris'!$G187</f>
        <v>4150</v>
      </c>
      <c r="K107" s="190">
        <v>0</v>
      </c>
      <c r="L107" s="148">
        <v>0</v>
      </c>
      <c r="M107" s="1"/>
      <c r="N107" s="1"/>
    </row>
    <row r="108" spans="1:14" ht="12.75">
      <c r="A108" s="181"/>
      <c r="B108" s="144"/>
      <c r="C108" s="147" t="s">
        <v>543</v>
      </c>
      <c r="D108" s="190">
        <f t="shared" si="29"/>
        <v>15878720</v>
      </c>
      <c r="E108" s="190">
        <f>+obras!F11</f>
        <v>11200290</v>
      </c>
      <c r="F108" s="190">
        <f>+obras!F12</f>
        <v>1970890</v>
      </c>
      <c r="G108" s="190">
        <f>+obras!F13</f>
        <v>2544270</v>
      </c>
      <c r="H108" s="190">
        <v>0</v>
      </c>
      <c r="I108" s="190">
        <v>0</v>
      </c>
      <c r="J108" s="190">
        <f>+obras!F18</f>
        <v>163270</v>
      </c>
      <c r="K108" s="190">
        <v>0</v>
      </c>
      <c r="L108" s="148">
        <v>0</v>
      </c>
      <c r="M108" s="1"/>
      <c r="N108" s="1"/>
    </row>
    <row r="109" spans="1:14" ht="12.75">
      <c r="A109" s="181"/>
      <c r="B109" s="144"/>
      <c r="C109" s="147" t="s">
        <v>544</v>
      </c>
      <c r="D109" s="190">
        <f t="shared" si="29"/>
        <v>2196950</v>
      </c>
      <c r="E109" s="190">
        <f>+'obras juris'!$G345</f>
        <v>2138560</v>
      </c>
      <c r="F109" s="190">
        <f>+'obras juris'!$G348</f>
        <v>14490</v>
      </c>
      <c r="G109" s="190">
        <f>+'obras juris'!$G349</f>
        <v>41900</v>
      </c>
      <c r="H109" s="190">
        <v>0</v>
      </c>
      <c r="I109" s="190">
        <v>0</v>
      </c>
      <c r="J109" s="190">
        <f>+'obras juris'!$G356</f>
        <v>2000</v>
      </c>
      <c r="K109" s="190">
        <v>0</v>
      </c>
      <c r="L109" s="148">
        <v>0</v>
      </c>
      <c r="M109" s="1"/>
      <c r="N109" s="1"/>
    </row>
    <row r="110" spans="1:12" ht="13.5" thickBot="1">
      <c r="A110" s="248"/>
      <c r="B110" s="153"/>
      <c r="C110" s="154"/>
      <c r="D110" s="249"/>
      <c r="E110" s="250"/>
      <c r="F110" s="250"/>
      <c r="G110" s="250"/>
      <c r="H110" s="250"/>
      <c r="I110" s="250"/>
      <c r="J110" s="250"/>
      <c r="K110" s="250"/>
      <c r="L110" s="251"/>
    </row>
    <row r="111" spans="1:12" ht="13.5" thickBot="1">
      <c r="A111" s="528" t="s">
        <v>182</v>
      </c>
      <c r="B111" s="529"/>
      <c r="C111" s="530"/>
      <c r="D111" s="323">
        <f aca="true" t="shared" si="30" ref="D111:L111">+D89+D90+D99+D101</f>
        <v>133508570</v>
      </c>
      <c r="E111" s="323">
        <f t="shared" si="30"/>
        <v>71974620</v>
      </c>
      <c r="F111" s="323">
        <f t="shared" si="30"/>
        <v>6127080</v>
      </c>
      <c r="G111" s="323">
        <f t="shared" si="30"/>
        <v>29741380</v>
      </c>
      <c r="H111" s="323">
        <f t="shared" si="30"/>
        <v>2009000</v>
      </c>
      <c r="I111" s="323">
        <f t="shared" si="30"/>
        <v>2674110</v>
      </c>
      <c r="J111" s="323">
        <f t="shared" si="30"/>
        <v>2970220</v>
      </c>
      <c r="K111" s="323">
        <f t="shared" si="30"/>
        <v>11083520</v>
      </c>
      <c r="L111" s="323">
        <f t="shared" si="30"/>
        <v>6928640</v>
      </c>
    </row>
    <row r="113" ht="12.75">
      <c r="I113" s="1"/>
    </row>
    <row r="114" spans="6:12" ht="12.75">
      <c r="F114" s="1"/>
      <c r="G114" s="1"/>
      <c r="H114" s="1"/>
      <c r="I114" s="1"/>
      <c r="J114" s="1"/>
      <c r="K114" s="1"/>
      <c r="L114" s="1"/>
    </row>
    <row r="115" ht="12.75">
      <c r="M115" s="1"/>
    </row>
  </sheetData>
  <sheetProtection/>
  <mergeCells count="12">
    <mergeCell ref="A41:L41"/>
    <mergeCell ref="A43:L43"/>
    <mergeCell ref="A6:B6"/>
    <mergeCell ref="A38:C38"/>
    <mergeCell ref="A2:L2"/>
    <mergeCell ref="A4:L4"/>
    <mergeCell ref="A87:B87"/>
    <mergeCell ref="A111:C111"/>
    <mergeCell ref="A82:L82"/>
    <mergeCell ref="A84:L84"/>
    <mergeCell ref="A45:B45"/>
    <mergeCell ref="A79:C79"/>
  </mergeCells>
  <printOptions horizontalCentered="1"/>
  <pageMargins left="0.1968503937007874" right="0.1968503937007874" top="0.62" bottom="0.3937007874015748" header="0.1968503937007874" footer="0.1968503937007874"/>
  <pageSetup horizontalDpi="600" verticalDpi="600" orientation="landscape" paperSize="9" scale="70" r:id="rId1"/>
  <rowBreaks count="2" manualBreakCount="2">
    <brk id="38" max="255" man="1"/>
    <brk id="79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SheetLayoutView="50" zoomScalePageLayoutView="0" workbookViewId="0" topLeftCell="A1">
      <selection activeCell="A2" sqref="A2"/>
    </sheetView>
  </sheetViews>
  <sheetFormatPr defaultColWidth="11.421875" defaultRowHeight="12.75"/>
  <cols>
    <col min="1" max="1" width="42.421875" style="18" bestFit="1" customWidth="1"/>
    <col min="2" max="2" width="16.7109375" style="18" bestFit="1" customWidth="1"/>
    <col min="3" max="3" width="16.421875" style="18" bestFit="1" customWidth="1"/>
    <col min="4" max="4" width="15.00390625" style="18" bestFit="1" customWidth="1"/>
    <col min="5" max="5" width="3.00390625" style="18" customWidth="1"/>
    <col min="6" max="6" width="40.421875" style="18" bestFit="1" customWidth="1"/>
    <col min="7" max="7" width="16.7109375" style="18" bestFit="1" customWidth="1"/>
    <col min="8" max="8" width="16.421875" style="18" bestFit="1" customWidth="1"/>
    <col min="9" max="9" width="15.00390625" style="18" bestFit="1" customWidth="1"/>
    <col min="10" max="11" width="11.421875" style="18" customWidth="1"/>
    <col min="12" max="16384" width="11.421875" style="11" customWidth="1"/>
  </cols>
  <sheetData>
    <row r="1" spans="1:4" ht="12.75">
      <c r="A1" s="22"/>
      <c r="B1" s="22"/>
      <c r="C1" s="22"/>
      <c r="D1" s="22"/>
    </row>
    <row r="2" spans="1:5" ht="12.75">
      <c r="A2" s="84" t="s">
        <v>940</v>
      </c>
      <c r="B2" s="17"/>
      <c r="C2" s="17"/>
      <c r="D2" s="17"/>
      <c r="E2" s="17"/>
    </row>
    <row r="3" spans="1:9" ht="18">
      <c r="A3" s="531" t="s">
        <v>326</v>
      </c>
      <c r="B3" s="531"/>
      <c r="C3" s="531"/>
      <c r="D3" s="531"/>
      <c r="E3" s="531"/>
      <c r="F3" s="531"/>
      <c r="G3" s="531"/>
      <c r="H3" s="531"/>
      <c r="I3" s="531"/>
    </row>
    <row r="4" spans="1:9" ht="18">
      <c r="A4" s="17"/>
      <c r="B4" s="19"/>
      <c r="C4" s="17"/>
      <c r="D4" s="17"/>
      <c r="E4" s="17"/>
      <c r="F4" s="383"/>
      <c r="G4" s="383"/>
      <c r="H4" s="383"/>
      <c r="I4" s="383"/>
    </row>
    <row r="5" spans="1:9" ht="12.75">
      <c r="A5" s="534" t="s">
        <v>122</v>
      </c>
      <c r="B5" s="534"/>
      <c r="C5" s="534"/>
      <c r="D5" s="534"/>
      <c r="E5" s="534"/>
      <c r="F5" s="534"/>
      <c r="G5" s="534"/>
      <c r="H5" s="534"/>
      <c r="I5" s="534"/>
    </row>
    <row r="6" spans="1:9" ht="12.75">
      <c r="A6" s="534" t="s">
        <v>918</v>
      </c>
      <c r="B6" s="534"/>
      <c r="C6" s="534"/>
      <c r="D6" s="534"/>
      <c r="E6" s="534"/>
      <c r="F6" s="534"/>
      <c r="G6" s="534"/>
      <c r="H6" s="534"/>
      <c r="I6" s="534"/>
    </row>
    <row r="7" spans="1:9" ht="12.75">
      <c r="A7" s="535" t="s">
        <v>123</v>
      </c>
      <c r="B7" s="535"/>
      <c r="C7" s="535"/>
      <c r="D7" s="535"/>
      <c r="E7" s="535"/>
      <c r="F7" s="535"/>
      <c r="G7" s="535"/>
      <c r="H7" s="535"/>
      <c r="I7" s="535"/>
    </row>
    <row r="8" spans="1:9" ht="13.5" thickBot="1">
      <c r="A8" s="17"/>
      <c r="B8" s="19"/>
      <c r="C8" s="17"/>
      <c r="D8" s="17"/>
      <c r="E8" s="17"/>
      <c r="F8" s="97"/>
      <c r="G8" s="97"/>
      <c r="H8" s="97"/>
      <c r="I8" s="97"/>
    </row>
    <row r="9" spans="1:9" ht="51.75" thickBot="1">
      <c r="A9" s="20" t="s">
        <v>296</v>
      </c>
      <c r="B9" s="20" t="s">
        <v>449</v>
      </c>
      <c r="C9" s="352" t="s">
        <v>752</v>
      </c>
      <c r="D9" s="409" t="s">
        <v>919</v>
      </c>
      <c r="E9" s="20"/>
      <c r="F9" s="20" t="s">
        <v>124</v>
      </c>
      <c r="G9" s="20" t="s">
        <v>449</v>
      </c>
      <c r="H9" s="352" t="s">
        <v>752</v>
      </c>
      <c r="I9" s="409" t="s">
        <v>919</v>
      </c>
    </row>
    <row r="10" spans="1:8" ht="12.75">
      <c r="A10" s="17"/>
      <c r="B10" s="100"/>
      <c r="C10" s="19"/>
      <c r="D10" s="17"/>
      <c r="E10" s="17"/>
      <c r="F10" s="17"/>
      <c r="G10" s="100"/>
      <c r="H10" s="19"/>
    </row>
    <row r="11" spans="1:9" ht="12.75">
      <c r="A11" s="52" t="s">
        <v>320</v>
      </c>
      <c r="B11" s="36">
        <f>+B13+B16+B20</f>
        <v>104460456</v>
      </c>
      <c r="C11" s="309">
        <f>+C13+C16+C20</f>
        <v>113842930</v>
      </c>
      <c r="D11" s="410">
        <f>+C11/B11-1</f>
        <v>0.08981842851614585</v>
      </c>
      <c r="E11" s="19"/>
      <c r="F11" s="22" t="s">
        <v>127</v>
      </c>
      <c r="G11" s="23">
        <f>G13+G17+G18+G19</f>
        <v>108063213</v>
      </c>
      <c r="H11" s="355">
        <f>H13+H17+H18</f>
        <v>112526190</v>
      </c>
      <c r="I11" s="413">
        <f>+H11/G11-1</f>
        <v>0.04129968817418006</v>
      </c>
    </row>
    <row r="12" spans="1:9" ht="12.75">
      <c r="A12" s="52"/>
      <c r="B12" s="36"/>
      <c r="C12" s="53"/>
      <c r="D12" s="410"/>
      <c r="E12" s="17"/>
      <c r="F12" s="17"/>
      <c r="G12" s="19"/>
      <c r="H12" s="19"/>
      <c r="I12" s="414"/>
    </row>
    <row r="13" spans="1:9" ht="12.75">
      <c r="A13" s="28" t="s">
        <v>390</v>
      </c>
      <c r="B13" s="36">
        <f>SUM(B14:B15)</f>
        <v>39794477</v>
      </c>
      <c r="C13" s="309">
        <f>SUM(C14:C15)</f>
        <v>42964500</v>
      </c>
      <c r="D13" s="410">
        <f>+C13/B13-1</f>
        <v>0.07965987340404057</v>
      </c>
      <c r="E13" s="19"/>
      <c r="F13" s="25" t="s">
        <v>299</v>
      </c>
      <c r="G13" s="21">
        <f>G14+G15+G16</f>
        <v>104054516</v>
      </c>
      <c r="H13" s="353">
        <f>H14+H15+H16</f>
        <v>107843080</v>
      </c>
      <c r="I13" s="413">
        <f>+H13/G13-1</f>
        <v>0.03640941446500978</v>
      </c>
    </row>
    <row r="14" spans="1:9" ht="12.75">
      <c r="A14" s="43" t="s">
        <v>732</v>
      </c>
      <c r="B14" s="9">
        <v>38545245</v>
      </c>
      <c r="C14" s="353">
        <f>+resumen!B10</f>
        <v>38026000</v>
      </c>
      <c r="D14" s="412"/>
      <c r="E14" s="19"/>
      <c r="F14" s="17" t="s">
        <v>147</v>
      </c>
      <c r="G14" s="19">
        <v>67925073</v>
      </c>
      <c r="H14" s="354">
        <f>+resumen!F10</f>
        <v>71974620</v>
      </c>
      <c r="I14" s="414"/>
    </row>
    <row r="15" spans="1:9" ht="12.75">
      <c r="A15" s="43" t="s">
        <v>725</v>
      </c>
      <c r="B15" s="9">
        <v>1249232</v>
      </c>
      <c r="C15" s="353">
        <f>+resumen!B11</f>
        <v>4938500</v>
      </c>
      <c r="D15" s="412"/>
      <c r="E15" s="19"/>
      <c r="F15" s="17" t="s">
        <v>300</v>
      </c>
      <c r="G15" s="19">
        <v>4922007</v>
      </c>
      <c r="H15" s="354">
        <f>+resumen!F11</f>
        <v>6127080</v>
      </c>
      <c r="I15" s="414"/>
    </row>
    <row r="16" spans="1:9" ht="12.75">
      <c r="A16" s="28" t="s">
        <v>389</v>
      </c>
      <c r="B16" s="36">
        <f>+SUM(B17:B19)</f>
        <v>36869969</v>
      </c>
      <c r="C16" s="309">
        <f>+SUM(C17:C19)</f>
        <v>37620000</v>
      </c>
      <c r="D16" s="410"/>
      <c r="E16" s="17"/>
      <c r="F16" s="17" t="s">
        <v>190</v>
      </c>
      <c r="G16" s="19">
        <v>31207436</v>
      </c>
      <c r="H16" s="354">
        <f>+resumen!F12</f>
        <v>29741380</v>
      </c>
      <c r="I16" s="414"/>
    </row>
    <row r="17" spans="1:9" ht="12.75">
      <c r="A17" s="43" t="s">
        <v>733</v>
      </c>
      <c r="B17" s="9">
        <v>33800238</v>
      </c>
      <c r="C17" s="354">
        <f>+resumen!B13</f>
        <v>37620000</v>
      </c>
      <c r="D17" s="412"/>
      <c r="E17" s="19"/>
      <c r="F17" s="17" t="s">
        <v>228</v>
      </c>
      <c r="G17" s="19">
        <v>1692500</v>
      </c>
      <c r="H17" s="354">
        <f>+resumen!F13</f>
        <v>2009000</v>
      </c>
      <c r="I17" s="414"/>
    </row>
    <row r="18" spans="1:9" ht="12.75">
      <c r="A18" s="43" t="s">
        <v>726</v>
      </c>
      <c r="B18" s="9">
        <v>0</v>
      </c>
      <c r="C18" s="354">
        <f>+resumen!B14</f>
        <v>0</v>
      </c>
      <c r="D18" s="412"/>
      <c r="E18" s="19"/>
      <c r="F18" s="17" t="s">
        <v>192</v>
      </c>
      <c r="G18" s="19">
        <v>2316197</v>
      </c>
      <c r="H18" s="354">
        <f>+resumen!F14</f>
        <v>2674110</v>
      </c>
      <c r="I18" s="414"/>
    </row>
    <row r="19" spans="1:9" ht="12.75">
      <c r="A19" s="43" t="s">
        <v>727</v>
      </c>
      <c r="B19" s="9">
        <v>3069731</v>
      </c>
      <c r="C19" s="354">
        <f>+resumen!B15</f>
        <v>0</v>
      </c>
      <c r="D19" s="412"/>
      <c r="E19" s="19"/>
      <c r="F19" s="17"/>
      <c r="G19" s="19"/>
      <c r="H19" s="19"/>
      <c r="I19" s="414"/>
    </row>
    <row r="20" spans="1:9" ht="12.75">
      <c r="A20" s="28" t="s">
        <v>128</v>
      </c>
      <c r="B20" s="36">
        <f>SUM(B21:B22)</f>
        <v>27796010</v>
      </c>
      <c r="C20" s="309">
        <f>SUM(C21:C22)</f>
        <v>33258430</v>
      </c>
      <c r="D20" s="410">
        <f>+C20/B20-1</f>
        <v>0.19651813335798907</v>
      </c>
      <c r="E20" s="17"/>
      <c r="F20" s="22" t="s">
        <v>136</v>
      </c>
      <c r="G20" s="23">
        <f>SUM(G22:G25)</f>
        <v>14430415</v>
      </c>
      <c r="H20" s="355">
        <f>SUM(H22:H25)</f>
        <v>14053740</v>
      </c>
      <c r="I20" s="413">
        <f>+H20/G20-1</f>
        <v>-0.026102852897854967</v>
      </c>
    </row>
    <row r="21" spans="1:9" ht="12.75">
      <c r="A21" s="43" t="s">
        <v>728</v>
      </c>
      <c r="B21" s="9">
        <v>20936570</v>
      </c>
      <c r="C21" s="354">
        <f>+resumen!B17</f>
        <v>25008690</v>
      </c>
      <c r="D21" s="412"/>
      <c r="E21" s="19"/>
      <c r="F21" s="17"/>
      <c r="G21" s="19"/>
      <c r="H21" s="19"/>
      <c r="I21" s="414"/>
    </row>
    <row r="22" spans="1:9" ht="12.75">
      <c r="A22" s="43" t="s">
        <v>388</v>
      </c>
      <c r="B22" s="9">
        <v>6859440</v>
      </c>
      <c r="C22" s="354">
        <f>+resumen!B18</f>
        <v>8249740</v>
      </c>
      <c r="D22" s="412"/>
      <c r="E22" s="17"/>
      <c r="F22" s="17" t="s">
        <v>193</v>
      </c>
      <c r="G22" s="19">
        <v>2638213</v>
      </c>
      <c r="H22" s="354">
        <f>+resumen!F16</f>
        <v>2620220</v>
      </c>
      <c r="I22" s="414"/>
    </row>
    <row r="23" spans="1:9" ht="12.75">
      <c r="A23" s="43"/>
      <c r="B23" s="9"/>
      <c r="C23" s="54"/>
      <c r="D23" s="412"/>
      <c r="E23" s="19"/>
      <c r="F23" s="17" t="s">
        <v>194</v>
      </c>
      <c r="G23" s="19">
        <v>11684055</v>
      </c>
      <c r="H23" s="354">
        <f>+resumen!F17</f>
        <v>11083520</v>
      </c>
      <c r="I23" s="414"/>
    </row>
    <row r="24" spans="1:9" ht="12.75">
      <c r="A24" s="43"/>
      <c r="B24" s="9"/>
      <c r="C24" s="54"/>
      <c r="D24" s="412"/>
      <c r="E24" s="19"/>
      <c r="F24" s="17" t="s">
        <v>48</v>
      </c>
      <c r="G24" s="19">
        <v>16361</v>
      </c>
      <c r="H24" s="354"/>
      <c r="I24" s="414"/>
    </row>
    <row r="25" spans="1:9" ht="12.75">
      <c r="A25" s="52" t="s">
        <v>374</v>
      </c>
      <c r="B25" s="36">
        <f>+SUM(B26:B30)</f>
        <v>10468890</v>
      </c>
      <c r="C25" s="309">
        <f>+SUM(C26:C30)</f>
        <v>10711000</v>
      </c>
      <c r="D25" s="410">
        <f>+C25/B25-1</f>
        <v>0.023126616097790764</v>
      </c>
      <c r="E25" s="19"/>
      <c r="F25" s="17" t="s">
        <v>195</v>
      </c>
      <c r="G25" s="19">
        <v>91786</v>
      </c>
      <c r="H25" s="354">
        <f>+resumen!F18</f>
        <v>350000</v>
      </c>
      <c r="I25" s="414"/>
    </row>
    <row r="26" spans="1:9" ht="12.75">
      <c r="A26" s="43" t="s">
        <v>729</v>
      </c>
      <c r="B26" s="9">
        <v>0</v>
      </c>
      <c r="C26" s="354">
        <f>+resumen!B20</f>
        <v>0</v>
      </c>
      <c r="D26" s="412"/>
      <c r="E26" s="19"/>
      <c r="F26" s="17"/>
      <c r="G26" s="19"/>
      <c r="H26" s="19"/>
      <c r="I26" s="414"/>
    </row>
    <row r="27" spans="1:9" ht="12.75">
      <c r="A27" s="43" t="s">
        <v>391</v>
      </c>
      <c r="B27" s="9">
        <v>10560</v>
      </c>
      <c r="C27" s="354">
        <f>+resumen!B21</f>
        <v>0</v>
      </c>
      <c r="D27" s="412"/>
      <c r="E27" s="17"/>
      <c r="F27" s="22" t="s">
        <v>141</v>
      </c>
      <c r="G27" s="23">
        <f>+G29+G30</f>
        <v>9099180</v>
      </c>
      <c r="H27" s="355">
        <f>SUM(H29:H30)</f>
        <v>6928640</v>
      </c>
      <c r="I27" s="413">
        <f>+H27/G27-1</f>
        <v>-0.23854237414800017</v>
      </c>
    </row>
    <row r="28" spans="1:9" ht="12.75">
      <c r="A28" s="43" t="s">
        <v>730</v>
      </c>
      <c r="B28" s="9">
        <v>0</v>
      </c>
      <c r="C28" s="354">
        <f>+resumen!B22</f>
        <v>30000</v>
      </c>
      <c r="D28" s="412"/>
      <c r="E28" s="19"/>
      <c r="F28" s="17"/>
      <c r="G28" s="19"/>
      <c r="H28" s="19"/>
      <c r="I28" s="414"/>
    </row>
    <row r="29" spans="1:9" ht="12.75">
      <c r="A29" s="43" t="s">
        <v>392</v>
      </c>
      <c r="B29" s="9">
        <v>0</v>
      </c>
      <c r="C29" s="354">
        <f>+resumen!B23</f>
        <v>0</v>
      </c>
      <c r="D29" s="412"/>
      <c r="E29" s="17"/>
      <c r="F29" s="17" t="s">
        <v>196</v>
      </c>
      <c r="G29" s="19">
        <v>9099180</v>
      </c>
      <c r="H29" s="354">
        <f>+resumen!F19</f>
        <v>6928640</v>
      </c>
      <c r="I29" s="414"/>
    </row>
    <row r="30" spans="1:9" ht="12.75">
      <c r="A30" s="43" t="s">
        <v>820</v>
      </c>
      <c r="B30" s="9">
        <v>10458330</v>
      </c>
      <c r="C30" s="354">
        <f>+resumen!B24</f>
        <v>10681000</v>
      </c>
      <c r="D30" s="412"/>
      <c r="E30" s="19"/>
      <c r="F30" s="17"/>
      <c r="G30" s="19"/>
      <c r="H30" s="354"/>
      <c r="I30" s="414"/>
    </row>
    <row r="31" spans="1:9" ht="13.5" thickBot="1">
      <c r="A31" s="43"/>
      <c r="B31" s="9"/>
      <c r="C31" s="9"/>
      <c r="D31" s="412"/>
      <c r="E31" s="17"/>
      <c r="F31" s="17"/>
      <c r="G31" s="19"/>
      <c r="H31" s="19"/>
      <c r="I31" s="414"/>
    </row>
    <row r="32" spans="1:9" ht="13.5" thickBot="1">
      <c r="A32" s="28" t="s">
        <v>140</v>
      </c>
      <c r="B32" s="36">
        <f>+B11+B25</f>
        <v>114929346</v>
      </c>
      <c r="C32" s="309">
        <f>+C11+C25</f>
        <v>124553930</v>
      </c>
      <c r="D32" s="410">
        <f>+C32/B32-1</f>
        <v>0.083743485323583</v>
      </c>
      <c r="E32" s="19"/>
      <c r="F32" s="22" t="s">
        <v>149</v>
      </c>
      <c r="G32" s="356">
        <f>G11+G20+G27</f>
        <v>131592808</v>
      </c>
      <c r="H32" s="356">
        <f>H11+H20+H27</f>
        <v>133508570</v>
      </c>
      <c r="I32" s="411">
        <f>+H32/G32-1</f>
        <v>0.01455825762149554</v>
      </c>
    </row>
    <row r="33" spans="1:8" ht="12.75">
      <c r="A33" s="28" t="s">
        <v>178</v>
      </c>
      <c r="B33" s="36">
        <f>SUM(B34:B38)</f>
        <v>16663462</v>
      </c>
      <c r="C33" s="309">
        <f>SUM(C34:C38)</f>
        <v>8954640</v>
      </c>
      <c r="D33" s="410">
        <f>+C33/B33-1</f>
        <v>-0.4626182722413865</v>
      </c>
      <c r="E33" s="19"/>
      <c r="F33" s="17"/>
      <c r="G33" s="19"/>
      <c r="H33" s="19"/>
    </row>
    <row r="34" spans="1:8" ht="12.75">
      <c r="A34" s="43" t="s">
        <v>150</v>
      </c>
      <c r="B34" s="9">
        <v>10993150</v>
      </c>
      <c r="C34" s="354">
        <v>1300000</v>
      </c>
      <c r="D34" s="412"/>
      <c r="E34" s="19"/>
      <c r="F34" s="17"/>
      <c r="G34" s="19"/>
      <c r="H34" s="19"/>
    </row>
    <row r="35" spans="1:8" ht="12.75">
      <c r="A35" s="43" t="s">
        <v>148</v>
      </c>
      <c r="B35" s="9"/>
      <c r="C35" s="354">
        <v>0</v>
      </c>
      <c r="D35" s="412"/>
      <c r="E35" s="19"/>
      <c r="F35" s="17"/>
      <c r="G35" s="27">
        <v>2008</v>
      </c>
      <c r="H35" s="27">
        <v>2009</v>
      </c>
    </row>
    <row r="36" spans="1:9" ht="12.75">
      <c r="A36" s="43" t="s">
        <v>393</v>
      </c>
      <c r="B36" s="9"/>
      <c r="C36" s="354">
        <v>0</v>
      </c>
      <c r="D36" s="412"/>
      <c r="E36" s="17"/>
      <c r="F36" s="26" t="s">
        <v>151</v>
      </c>
      <c r="G36" s="27" t="s">
        <v>125</v>
      </c>
      <c r="H36" s="27" t="s">
        <v>125</v>
      </c>
      <c r="I36" s="27"/>
    </row>
    <row r="37" spans="1:9" ht="12.75">
      <c r="A37" s="43" t="s">
        <v>394</v>
      </c>
      <c r="B37" s="9">
        <v>5670312</v>
      </c>
      <c r="C37" s="354">
        <v>3778000</v>
      </c>
      <c r="D37" s="412"/>
      <c r="E37" s="21"/>
      <c r="F37" s="17" t="s">
        <v>152</v>
      </c>
      <c r="G37" s="19">
        <f>+B39</f>
        <v>131592808</v>
      </c>
      <c r="H37" s="19">
        <f>+C39</f>
        <v>133508570</v>
      </c>
      <c r="I37" s="410">
        <f>+H37/G37-1</f>
        <v>0.01455825762149554</v>
      </c>
    </row>
    <row r="38" spans="1:9" ht="13.5" thickBot="1">
      <c r="A38" s="43" t="s">
        <v>395</v>
      </c>
      <c r="B38" s="9">
        <v>0</v>
      </c>
      <c r="C38" s="354">
        <v>3876640</v>
      </c>
      <c r="D38" s="412"/>
      <c r="F38" s="17" t="s">
        <v>153</v>
      </c>
      <c r="G38" s="19">
        <f>G32</f>
        <v>131592808</v>
      </c>
      <c r="H38" s="19">
        <f>H32</f>
        <v>133508570</v>
      </c>
      <c r="I38" s="410">
        <f>+H38/G38-1</f>
        <v>0.01455825762149554</v>
      </c>
    </row>
    <row r="39" spans="1:9" ht="13.5" thickBot="1">
      <c r="A39" s="52" t="s">
        <v>154</v>
      </c>
      <c r="B39" s="356">
        <f>+B32+B33</f>
        <v>131592808</v>
      </c>
      <c r="C39" s="356">
        <f>+C32+C33</f>
        <v>133508570</v>
      </c>
      <c r="D39" s="411">
        <f>+C39/B39-1</f>
        <v>0.01455825762149554</v>
      </c>
      <c r="F39" s="26" t="s">
        <v>155</v>
      </c>
      <c r="G39" s="357">
        <f>G37-G38</f>
        <v>0</v>
      </c>
      <c r="H39" s="357">
        <f>H37-H38</f>
        <v>0</v>
      </c>
      <c r="I39" s="356">
        <f>+H39-G39</f>
        <v>0</v>
      </c>
    </row>
    <row r="40" spans="1:4" ht="12.75">
      <c r="A40" s="17"/>
      <c r="B40" s="19"/>
      <c r="C40" s="19"/>
      <c r="D40" s="17"/>
    </row>
    <row r="41" spans="1:9" ht="12.75">
      <c r="A41" s="532" t="s">
        <v>920</v>
      </c>
      <c r="B41" s="533"/>
      <c r="C41" s="533"/>
      <c r="D41" s="533"/>
      <c r="E41" s="533"/>
      <c r="F41" s="533"/>
      <c r="G41" s="533"/>
      <c r="H41" s="533"/>
      <c r="I41" s="533"/>
    </row>
    <row r="42" spans="1:9" ht="12.75">
      <c r="A42" s="532" t="s">
        <v>921</v>
      </c>
      <c r="B42" s="533"/>
      <c r="C42" s="533"/>
      <c r="D42" s="533"/>
      <c r="E42" s="533"/>
      <c r="F42" s="533"/>
      <c r="G42" s="533"/>
      <c r="H42" s="533"/>
      <c r="I42" s="533"/>
    </row>
  </sheetData>
  <sheetProtection/>
  <mergeCells count="6">
    <mergeCell ref="A3:I3"/>
    <mergeCell ref="A41:I41"/>
    <mergeCell ref="A42:I42"/>
    <mergeCell ref="A5:I5"/>
    <mergeCell ref="A6:I6"/>
    <mergeCell ref="A7:I7"/>
  </mergeCells>
  <printOptions horizontalCentered="1"/>
  <pageMargins left="0.1968503937007874" right="0.1968503937007874" top="0.7874015748031497" bottom="0.3937007874015748" header="0" footer="0"/>
  <pageSetup horizontalDpi="300" verticalDpi="3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110" zoomScaleNormal="110" zoomScalePageLayoutView="0" workbookViewId="0" topLeftCell="A18">
      <selection activeCell="C32" sqref="C32"/>
    </sheetView>
  </sheetViews>
  <sheetFormatPr defaultColWidth="11.421875" defaultRowHeight="12.75"/>
  <cols>
    <col min="1" max="1" width="10.00390625" style="0" customWidth="1"/>
    <col min="2" max="2" width="47.28125" style="0" customWidth="1"/>
    <col min="3" max="3" width="39.7109375" style="0" customWidth="1"/>
  </cols>
  <sheetData>
    <row r="1" spans="1:3" ht="15">
      <c r="A1" s="43" t="str">
        <f>+ANEXO7!A1</f>
        <v>Ordenanza N° 5677/08</v>
      </c>
      <c r="B1" s="10"/>
      <c r="C1" s="10"/>
    </row>
    <row r="2" spans="1:3" ht="15">
      <c r="A2" s="43"/>
      <c r="B2" s="10"/>
      <c r="C2" s="10"/>
    </row>
    <row r="3" spans="1:3" ht="15">
      <c r="A3" s="43"/>
      <c r="B3" s="10"/>
      <c r="C3" s="10"/>
    </row>
    <row r="4" spans="1:3" ht="15">
      <c r="A4" s="43"/>
      <c r="B4" s="10"/>
      <c r="C4" s="10"/>
    </row>
    <row r="5" spans="1:3" ht="15">
      <c r="A5" s="50"/>
      <c r="B5" s="10"/>
      <c r="C5" s="10"/>
    </row>
    <row r="6" spans="1:3" ht="15.75">
      <c r="A6" s="536" t="s">
        <v>326</v>
      </c>
      <c r="B6" s="536"/>
      <c r="C6" s="536"/>
    </row>
    <row r="7" spans="1:3" ht="15.75">
      <c r="A7" s="73"/>
      <c r="B7" s="73"/>
      <c r="C7" s="73"/>
    </row>
    <row r="8" spans="1:3" ht="15.75">
      <c r="A8" s="536" t="s">
        <v>756</v>
      </c>
      <c r="B8" s="536"/>
      <c r="C8" s="536"/>
    </row>
    <row r="9" spans="1:3" ht="15.75">
      <c r="A9" s="73"/>
      <c r="B9" s="73"/>
      <c r="C9" s="73"/>
    </row>
    <row r="10" spans="1:3" ht="15.75">
      <c r="A10" s="66"/>
      <c r="B10" s="68" t="s">
        <v>772</v>
      </c>
      <c r="C10" s="10"/>
    </row>
    <row r="11" spans="1:3" ht="15.75">
      <c r="A11" s="66"/>
      <c r="B11" s="68"/>
      <c r="C11" s="10"/>
    </row>
    <row r="12" spans="1:3" ht="15.75">
      <c r="A12" s="536" t="s">
        <v>302</v>
      </c>
      <c r="B12" s="536"/>
      <c r="C12" s="536"/>
    </row>
    <row r="13" spans="1:3" ht="15.75">
      <c r="A13" s="73"/>
      <c r="B13" s="73"/>
      <c r="C13" s="73"/>
    </row>
    <row r="14" spans="1:3" ht="15.75">
      <c r="A14" s="536" t="s">
        <v>269</v>
      </c>
      <c r="B14" s="536"/>
      <c r="C14" s="536"/>
    </row>
    <row r="15" spans="1:3" ht="15.75">
      <c r="A15" s="73"/>
      <c r="B15" s="73"/>
      <c r="C15" s="73"/>
    </row>
    <row r="16" spans="1:3" ht="15.75">
      <c r="A16" s="536" t="s">
        <v>657</v>
      </c>
      <c r="B16" s="536"/>
      <c r="C16" s="536"/>
    </row>
    <row r="17" spans="1:3" ht="15.75">
      <c r="A17" s="73"/>
      <c r="B17" s="73"/>
      <c r="C17" s="73"/>
    </row>
    <row r="18" spans="1:3" ht="15.75">
      <c r="A18" s="73"/>
      <c r="B18" s="73"/>
      <c r="C18" s="73"/>
    </row>
    <row r="19" ht="13.5" thickBot="1"/>
    <row r="20" spans="1:3" ht="16.5" thickBot="1">
      <c r="A20" s="495" t="s">
        <v>301</v>
      </c>
      <c r="B20" s="495" t="s">
        <v>302</v>
      </c>
      <c r="C20" s="332"/>
    </row>
    <row r="21" spans="1:3" s="260" customFormat="1" ht="15">
      <c r="A21" s="10"/>
      <c r="B21" s="10"/>
      <c r="C21" s="264"/>
    </row>
    <row r="22" spans="1:3" ht="15">
      <c r="A22" s="261">
        <v>69</v>
      </c>
      <c r="B22" s="262" t="s">
        <v>757</v>
      </c>
      <c r="C22" s="263" t="s">
        <v>759</v>
      </c>
    </row>
    <row r="23" spans="1:3" ht="15">
      <c r="A23" s="252">
        <v>66</v>
      </c>
      <c r="B23" s="253" t="s">
        <v>303</v>
      </c>
      <c r="C23" s="254" t="s">
        <v>758</v>
      </c>
    </row>
    <row r="24" spans="1:3" ht="15">
      <c r="A24" s="252">
        <v>50</v>
      </c>
      <c r="B24" s="253" t="s">
        <v>304</v>
      </c>
      <c r="C24" s="254" t="s">
        <v>760</v>
      </c>
    </row>
    <row r="25" spans="1:3" ht="15">
      <c r="A25" s="252">
        <v>51</v>
      </c>
      <c r="B25" s="253" t="s">
        <v>305</v>
      </c>
      <c r="C25" s="254" t="s">
        <v>761</v>
      </c>
    </row>
    <row r="26" spans="1:3" ht="15">
      <c r="A26" s="252">
        <v>52</v>
      </c>
      <c r="B26" s="253" t="s">
        <v>306</v>
      </c>
      <c r="C26" s="254" t="s">
        <v>762</v>
      </c>
    </row>
    <row r="27" spans="1:3" ht="15">
      <c r="A27" s="252">
        <v>53</v>
      </c>
      <c r="B27" s="253" t="s">
        <v>307</v>
      </c>
      <c r="C27" s="254" t="s">
        <v>763</v>
      </c>
    </row>
    <row r="28" spans="1:3" ht="15">
      <c r="A28" s="255">
        <v>54</v>
      </c>
      <c r="B28" s="256" t="s">
        <v>308</v>
      </c>
      <c r="C28" s="257" t="s">
        <v>764</v>
      </c>
    </row>
    <row r="29" spans="1:3" s="260" customFormat="1" ht="15.75" thickBot="1">
      <c r="A29" s="258"/>
      <c r="B29" s="10"/>
      <c r="C29" s="259"/>
    </row>
    <row r="30" spans="1:3" ht="16.5" thickBot="1">
      <c r="A30" s="495"/>
      <c r="B30" s="495" t="s">
        <v>269</v>
      </c>
      <c r="C30" s="332"/>
    </row>
    <row r="31" spans="1:3" s="260" customFormat="1" ht="15">
      <c r="A31" s="10"/>
      <c r="B31" s="10"/>
      <c r="C31" s="264"/>
    </row>
    <row r="32" spans="1:3" ht="15">
      <c r="A32" s="261">
        <v>75</v>
      </c>
      <c r="B32" s="262" t="s">
        <v>309</v>
      </c>
      <c r="C32" s="263" t="s">
        <v>938</v>
      </c>
    </row>
    <row r="33" spans="1:3" ht="15">
      <c r="A33" s="252">
        <v>72</v>
      </c>
      <c r="B33" s="253" t="s">
        <v>310</v>
      </c>
      <c r="C33" s="254" t="s">
        <v>937</v>
      </c>
    </row>
    <row r="34" spans="1:3" ht="15">
      <c r="A34" s="252">
        <v>78</v>
      </c>
      <c r="B34" s="253" t="s">
        <v>656</v>
      </c>
      <c r="C34" s="254" t="s">
        <v>936</v>
      </c>
    </row>
    <row r="35" spans="1:3" s="260" customFormat="1" ht="15.75" thickBot="1">
      <c r="A35" s="258"/>
      <c r="B35" s="10"/>
      <c r="C35" s="259"/>
    </row>
    <row r="36" spans="1:3" ht="16.5" thickBot="1">
      <c r="A36" s="495"/>
      <c r="B36" s="495" t="s">
        <v>270</v>
      </c>
      <c r="C36" s="332"/>
    </row>
    <row r="37" spans="1:3" s="260" customFormat="1" ht="15">
      <c r="A37" s="10"/>
      <c r="B37" s="10"/>
      <c r="C37" s="264"/>
    </row>
    <row r="38" spans="1:3" ht="15">
      <c r="A38" s="261">
        <v>68</v>
      </c>
      <c r="B38" s="262" t="s">
        <v>767</v>
      </c>
      <c r="C38" s="263" t="s">
        <v>769</v>
      </c>
    </row>
    <row r="39" spans="1:3" ht="15">
      <c r="A39" s="252">
        <v>65</v>
      </c>
      <c r="B39" s="253" t="s">
        <v>315</v>
      </c>
      <c r="C39" s="254" t="s">
        <v>770</v>
      </c>
    </row>
    <row r="40" spans="1:3" ht="15.75" thickBot="1">
      <c r="A40" s="255">
        <v>55</v>
      </c>
      <c r="B40" s="256" t="s">
        <v>316</v>
      </c>
      <c r="C40" s="257" t="s">
        <v>771</v>
      </c>
    </row>
    <row r="41" spans="1:3" ht="15.75" thickBot="1">
      <c r="A41" s="265"/>
      <c r="B41" s="265"/>
      <c r="C41" s="266"/>
    </row>
    <row r="43" ht="12.75">
      <c r="A43" t="s">
        <v>935</v>
      </c>
    </row>
    <row r="44" ht="12.75">
      <c r="A44" t="s">
        <v>765</v>
      </c>
    </row>
    <row r="45" ht="12.75">
      <c r="A45" t="s">
        <v>766</v>
      </c>
    </row>
    <row r="46" ht="12.75">
      <c r="A46" t="s">
        <v>768</v>
      </c>
    </row>
  </sheetData>
  <sheetProtection password="CF7A" objects="1" scenarios="1"/>
  <mergeCells count="5">
    <mergeCell ref="A16:C16"/>
    <mergeCell ref="A6:C6"/>
    <mergeCell ref="A8:C8"/>
    <mergeCell ref="A12:C12"/>
    <mergeCell ref="A14:C14"/>
  </mergeCells>
  <printOptions/>
  <pageMargins left="1.299212598425197" right="0.2755905511811024" top="0.1968503937007874" bottom="1" header="0" footer="0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1"/>
  <sheetViews>
    <sheetView zoomScale="60" zoomScaleNormal="60" zoomScalePageLayoutView="0" workbookViewId="0" topLeftCell="A1">
      <selection activeCell="A2" sqref="A2:E2"/>
    </sheetView>
  </sheetViews>
  <sheetFormatPr defaultColWidth="14.8515625" defaultRowHeight="12.75"/>
  <cols>
    <col min="1" max="1" width="4.28125" style="91" customWidth="1"/>
    <col min="2" max="2" width="73.7109375" style="91" customWidth="1"/>
    <col min="3" max="3" width="44.28125" style="91" customWidth="1"/>
    <col min="4" max="4" width="56.140625" style="91" customWidth="1"/>
    <col min="5" max="5" width="40.00390625" style="91" customWidth="1"/>
    <col min="6" max="6" width="17.57421875" style="91" bestFit="1" customWidth="1"/>
    <col min="7" max="16384" width="14.8515625" style="91" customWidth="1"/>
  </cols>
  <sheetData>
    <row r="1" spans="1:5" ht="15">
      <c r="A1" s="496" t="s">
        <v>940</v>
      </c>
      <c r="E1" s="89"/>
    </row>
    <row r="2" spans="1:5" ht="15.75">
      <c r="A2" s="537" t="s">
        <v>326</v>
      </c>
      <c r="B2" s="537"/>
      <c r="C2" s="537"/>
      <c r="D2" s="537"/>
      <c r="E2" s="537"/>
    </row>
    <row r="4" ht="23.25" customHeight="1">
      <c r="A4" s="90" t="s">
        <v>924</v>
      </c>
    </row>
    <row r="5" ht="24.75" customHeight="1">
      <c r="A5" s="90" t="s">
        <v>878</v>
      </c>
    </row>
    <row r="6" ht="15" customHeight="1"/>
    <row r="7" spans="1:6" s="95" customFormat="1" ht="64.5" customHeight="1">
      <c r="A7" s="433" t="s">
        <v>879</v>
      </c>
      <c r="B7" s="433" t="s">
        <v>880</v>
      </c>
      <c r="C7" s="433" t="s">
        <v>881</v>
      </c>
      <c r="D7" s="433" t="s">
        <v>882</v>
      </c>
      <c r="E7" s="433" t="s">
        <v>883</v>
      </c>
      <c r="F7" s="434" t="s">
        <v>923</v>
      </c>
    </row>
    <row r="8" spans="1:6" s="92" customFormat="1" ht="66" customHeight="1">
      <c r="A8" s="267">
        <v>1</v>
      </c>
      <c r="B8" s="268" t="s">
        <v>884</v>
      </c>
      <c r="C8" s="269" t="s">
        <v>922</v>
      </c>
      <c r="D8" s="269" t="s">
        <v>885</v>
      </c>
      <c r="E8" s="269" t="s">
        <v>886</v>
      </c>
      <c r="F8" s="270">
        <f>+D19/D18</f>
        <v>643.2289262386079</v>
      </c>
    </row>
    <row r="9" spans="1:6" s="92" customFormat="1" ht="66" customHeight="1">
      <c r="A9" s="267">
        <v>2</v>
      </c>
      <c r="B9" s="267" t="s">
        <v>887</v>
      </c>
      <c r="C9" s="271" t="s">
        <v>925</v>
      </c>
      <c r="D9" s="271" t="s">
        <v>888</v>
      </c>
      <c r="E9" s="269" t="s">
        <v>885</v>
      </c>
      <c r="F9" s="270">
        <f>+D20/D19</f>
        <v>0.5777802252901219</v>
      </c>
    </row>
    <row r="10" spans="1:6" s="92" customFormat="1" ht="66" customHeight="1">
      <c r="A10" s="267">
        <v>3</v>
      </c>
      <c r="B10" s="267" t="s">
        <v>905</v>
      </c>
      <c r="C10" s="271" t="s">
        <v>925</v>
      </c>
      <c r="D10" s="269" t="s">
        <v>906</v>
      </c>
      <c r="E10" s="269" t="s">
        <v>885</v>
      </c>
      <c r="F10" s="270">
        <f>+D21/D19</f>
        <v>0.11281717171092806</v>
      </c>
    </row>
    <row r="11" spans="1:6" s="92" customFormat="1" ht="66" customHeight="1">
      <c r="A11" s="267">
        <v>4</v>
      </c>
      <c r="B11" s="267" t="s">
        <v>907</v>
      </c>
      <c r="C11" s="269" t="s">
        <v>926</v>
      </c>
      <c r="D11" s="269" t="s">
        <v>908</v>
      </c>
      <c r="E11" s="269" t="s">
        <v>886</v>
      </c>
      <c r="F11" s="270">
        <f>+D22/D18</f>
        <v>171.73175328531227</v>
      </c>
    </row>
    <row r="12" spans="1:6" s="92" customFormat="1" ht="66" customHeight="1">
      <c r="A12" s="267">
        <v>5</v>
      </c>
      <c r="B12" s="267" t="s">
        <v>909</v>
      </c>
      <c r="C12" s="269" t="s">
        <v>927</v>
      </c>
      <c r="D12" s="269" t="s">
        <v>908</v>
      </c>
      <c r="E12" s="271" t="s">
        <v>910</v>
      </c>
      <c r="F12" s="270">
        <f>+D22/D24</f>
        <v>0.2921431308909565</v>
      </c>
    </row>
    <row r="13" spans="1:6" s="92" customFormat="1" ht="66" customHeight="1">
      <c r="A13" s="267">
        <v>6</v>
      </c>
      <c r="B13" s="267" t="s">
        <v>911</v>
      </c>
      <c r="C13" s="271" t="s">
        <v>925</v>
      </c>
      <c r="D13" s="271" t="s">
        <v>912</v>
      </c>
      <c r="E13" s="271" t="s">
        <v>910</v>
      </c>
      <c r="F13" s="270">
        <f>+D23/D24</f>
        <v>0.9884337130114272</v>
      </c>
    </row>
    <row r="14" spans="1:6" s="92" customFormat="1" ht="66" customHeight="1">
      <c r="A14" s="267">
        <v>7</v>
      </c>
      <c r="B14" s="267" t="s">
        <v>913</v>
      </c>
      <c r="C14" s="271" t="s">
        <v>925</v>
      </c>
      <c r="D14" s="271" t="s">
        <v>888</v>
      </c>
      <c r="E14" s="271" t="s">
        <v>910</v>
      </c>
      <c r="F14" s="270">
        <f>+D20/D24</f>
        <v>0.6322274031422066</v>
      </c>
    </row>
    <row r="15" spans="1:6" s="92" customFormat="1" ht="66" customHeight="1">
      <c r="A15" s="267">
        <v>7</v>
      </c>
      <c r="B15" s="267" t="s">
        <v>914</v>
      </c>
      <c r="C15" s="271" t="s">
        <v>925</v>
      </c>
      <c r="D15" s="269" t="s">
        <v>915</v>
      </c>
      <c r="E15" s="271" t="s">
        <v>910</v>
      </c>
      <c r="F15" s="270">
        <f>+D25/D24</f>
        <v>0.07850852046763027</v>
      </c>
    </row>
    <row r="16" spans="1:5" ht="19.5" customHeight="1">
      <c r="A16" s="93"/>
      <c r="B16" s="93"/>
      <c r="C16" s="93"/>
      <c r="D16" s="93"/>
      <c r="E16" s="93"/>
    </row>
    <row r="17" spans="1:6" ht="19.5" customHeight="1">
      <c r="A17" s="538" t="s">
        <v>928</v>
      </c>
      <c r="B17" s="538"/>
      <c r="C17" s="538"/>
      <c r="D17" s="93"/>
      <c r="E17" s="93"/>
      <c r="F17" s="93"/>
    </row>
    <row r="18" spans="1:6" ht="21.75" customHeight="1">
      <c r="A18" s="539" t="s">
        <v>0</v>
      </c>
      <c r="B18" s="539"/>
      <c r="C18" s="539"/>
      <c r="D18" s="272">
        <v>193665</v>
      </c>
      <c r="E18" s="93"/>
      <c r="F18" s="93"/>
    </row>
    <row r="19" spans="1:6" ht="21.75" customHeight="1">
      <c r="A19" s="539" t="s">
        <v>885</v>
      </c>
      <c r="B19" s="539"/>
      <c r="C19" s="539"/>
      <c r="D19" s="273">
        <f>+COMPARACION!H11+COMPARACION!H20-COMPARACION!H17</f>
        <v>124570930</v>
      </c>
      <c r="E19" s="93"/>
      <c r="F19" s="93"/>
    </row>
    <row r="20" spans="1:6" ht="21.75" customHeight="1">
      <c r="A20" s="539" t="s">
        <v>888</v>
      </c>
      <c r="B20" s="539"/>
      <c r="C20" s="539"/>
      <c r="D20" s="273">
        <f>+COMPARACION!H14</f>
        <v>71974620</v>
      </c>
      <c r="E20" s="93"/>
      <c r="F20" s="93"/>
    </row>
    <row r="21" spans="1:6" ht="21.75" customHeight="1">
      <c r="A21" s="539" t="s">
        <v>906</v>
      </c>
      <c r="B21" s="539"/>
      <c r="C21" s="539"/>
      <c r="D21" s="273">
        <f>+COMPARACION!H20</f>
        <v>14053740</v>
      </c>
      <c r="E21" s="93"/>
      <c r="F21" s="93"/>
    </row>
    <row r="22" spans="1:6" ht="21.75" customHeight="1">
      <c r="A22" s="539" t="s">
        <v>908</v>
      </c>
      <c r="B22" s="539"/>
      <c r="C22" s="539"/>
      <c r="D22" s="273">
        <f>+COMPARACION!C20</f>
        <v>33258430</v>
      </c>
      <c r="E22" s="93"/>
      <c r="F22" s="93"/>
    </row>
    <row r="23" spans="1:6" ht="21.75" customHeight="1">
      <c r="A23" s="539" t="s">
        <v>912</v>
      </c>
      <c r="B23" s="539"/>
      <c r="C23" s="539"/>
      <c r="D23" s="273">
        <f>+COMPARACION!H11</f>
        <v>112526190</v>
      </c>
      <c r="E23" s="93"/>
      <c r="F23" s="93"/>
    </row>
    <row r="24" spans="1:6" ht="21.75" customHeight="1">
      <c r="A24" s="539" t="s">
        <v>910</v>
      </c>
      <c r="B24" s="539"/>
      <c r="C24" s="539"/>
      <c r="D24" s="273">
        <f>+COMPARACION!C11</f>
        <v>113842930</v>
      </c>
      <c r="E24" s="93"/>
      <c r="F24" s="93"/>
    </row>
    <row r="25" spans="1:6" ht="21.75" customHeight="1">
      <c r="A25" s="539" t="s">
        <v>915</v>
      </c>
      <c r="B25" s="539"/>
      <c r="C25" s="539"/>
      <c r="D25" s="273">
        <f>+COMPARACION!H17+COMPARACION!H29</f>
        <v>8937640</v>
      </c>
      <c r="E25" s="93"/>
      <c r="F25" s="93"/>
    </row>
    <row r="26" spans="4:6" ht="15">
      <c r="D26" s="93"/>
      <c r="E26" s="93"/>
      <c r="F26" s="93"/>
    </row>
    <row r="29" ht="15">
      <c r="E29" s="94"/>
    </row>
    <row r="31" ht="15">
      <c r="E31" s="94"/>
    </row>
  </sheetData>
  <sheetProtection password="CF7A" objects="1" scenarios="1"/>
  <mergeCells count="10">
    <mergeCell ref="A2:E2"/>
    <mergeCell ref="A17:C17"/>
    <mergeCell ref="A18:C18"/>
    <mergeCell ref="A25:C25"/>
    <mergeCell ref="A22:C22"/>
    <mergeCell ref="A23:C23"/>
    <mergeCell ref="A24:C24"/>
    <mergeCell ref="A19:C19"/>
    <mergeCell ref="A20:C20"/>
    <mergeCell ref="A21:C21"/>
  </mergeCells>
  <printOptions horizontalCentered="1"/>
  <pageMargins left="0.75" right="0.75" top="0.42" bottom="1" header="0" footer="0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3"/>
  <sheetViews>
    <sheetView view="pageBreakPreview" zoomScale="75" zoomScaleSheetLayoutView="75" zoomScalePageLayoutView="0" workbookViewId="0" topLeftCell="A199">
      <selection activeCell="D39" sqref="D39"/>
    </sheetView>
  </sheetViews>
  <sheetFormatPr defaultColWidth="11.421875" defaultRowHeight="12.75"/>
  <cols>
    <col min="1" max="1" width="5.8515625" style="43" customWidth="1"/>
    <col min="2" max="2" width="5.140625" style="43" bestFit="1" customWidth="1"/>
    <col min="3" max="3" width="5.421875" style="43" bestFit="1" customWidth="1"/>
    <col min="4" max="4" width="7.421875" style="43" bestFit="1" customWidth="1"/>
    <col min="5" max="5" width="7.140625" style="43" bestFit="1" customWidth="1"/>
    <col min="6" max="6" width="7.00390625" style="43" bestFit="1" customWidth="1"/>
    <col min="7" max="7" width="66.28125" style="43" bestFit="1" customWidth="1"/>
    <col min="8" max="8" width="13.8515625" style="43" bestFit="1" customWidth="1"/>
    <col min="9" max="9" width="15.421875" style="2" bestFit="1" customWidth="1"/>
    <col min="10" max="10" width="16.7109375" style="0" bestFit="1" customWidth="1"/>
  </cols>
  <sheetData>
    <row r="1" spans="1:2" ht="12.75">
      <c r="A1" s="69" t="str">
        <f>+'financ.'!B1</f>
        <v>Ordenanza N° 5677/08</v>
      </c>
      <c r="B1" s="51"/>
    </row>
    <row r="2" spans="1:7" ht="15">
      <c r="A2" s="497" t="s">
        <v>326</v>
      </c>
      <c r="B2" s="497"/>
      <c r="C2" s="497"/>
      <c r="D2" s="497"/>
      <c r="E2" s="497"/>
      <c r="F2" s="497"/>
      <c r="G2" s="497"/>
    </row>
    <row r="4" spans="1:7" ht="12.75">
      <c r="A4" s="500" t="s">
        <v>166</v>
      </c>
      <c r="B4" s="500"/>
      <c r="C4" s="500"/>
      <c r="D4" s="500"/>
      <c r="E4" s="500"/>
      <c r="F4" s="500"/>
      <c r="G4" s="500"/>
    </row>
    <row r="5" ht="13.5" thickBot="1"/>
    <row r="6" spans="1:10" ht="13.5" thickBot="1">
      <c r="A6" s="501" t="s">
        <v>167</v>
      </c>
      <c r="B6" s="502"/>
      <c r="C6" s="502"/>
      <c r="D6" s="502"/>
      <c r="E6" s="502"/>
      <c r="F6" s="503"/>
      <c r="G6" s="132" t="s">
        <v>724</v>
      </c>
      <c r="H6" s="134" t="s">
        <v>125</v>
      </c>
      <c r="I6"/>
      <c r="J6" s="2"/>
    </row>
    <row r="7" spans="1:10" ht="13.5" thickBot="1">
      <c r="A7" s="131" t="s">
        <v>168</v>
      </c>
      <c r="B7" s="131" t="s">
        <v>631</v>
      </c>
      <c r="C7" s="131" t="s">
        <v>169</v>
      </c>
      <c r="D7" s="131" t="s">
        <v>170</v>
      </c>
      <c r="E7" s="131" t="s">
        <v>171</v>
      </c>
      <c r="F7" s="131" t="s">
        <v>172</v>
      </c>
      <c r="G7" s="133"/>
      <c r="H7" s="135" t="s">
        <v>173</v>
      </c>
      <c r="I7"/>
      <c r="J7" s="2"/>
    </row>
    <row r="8" spans="1:10" ht="15" customHeight="1">
      <c r="A8" s="138">
        <v>1</v>
      </c>
      <c r="B8" s="139"/>
      <c r="C8" s="139"/>
      <c r="D8" s="139"/>
      <c r="E8" s="139"/>
      <c r="F8" s="139"/>
      <c r="G8" s="361" t="s">
        <v>320</v>
      </c>
      <c r="H8" s="362">
        <f>+H9+H50+H72</f>
        <v>113842930</v>
      </c>
      <c r="I8"/>
      <c r="J8" s="2"/>
    </row>
    <row r="9" spans="1:10" ht="15" customHeight="1">
      <c r="A9" s="140">
        <v>1</v>
      </c>
      <c r="B9" s="141">
        <v>1</v>
      </c>
      <c r="C9" s="142"/>
      <c r="D9" s="142"/>
      <c r="E9" s="142"/>
      <c r="F9" s="142"/>
      <c r="G9" s="347" t="s">
        <v>349</v>
      </c>
      <c r="H9" s="351">
        <f>+H10+H23</f>
        <v>42964500</v>
      </c>
      <c r="I9"/>
      <c r="J9" s="2"/>
    </row>
    <row r="10" spans="1:10" ht="15" customHeight="1">
      <c r="A10" s="140">
        <v>1</v>
      </c>
      <c r="B10" s="141">
        <v>1</v>
      </c>
      <c r="C10" s="141">
        <v>1</v>
      </c>
      <c r="D10" s="142"/>
      <c r="E10" s="142"/>
      <c r="F10" s="142"/>
      <c r="G10" s="347" t="s">
        <v>350</v>
      </c>
      <c r="H10" s="351">
        <f>+H11</f>
        <v>38026000</v>
      </c>
      <c r="I10"/>
      <c r="J10" s="2"/>
    </row>
    <row r="11" spans="1:10" ht="15" customHeight="1">
      <c r="A11" s="143">
        <v>1</v>
      </c>
      <c r="B11" s="142">
        <v>1</v>
      </c>
      <c r="C11" s="142">
        <v>1</v>
      </c>
      <c r="D11" s="144" t="s">
        <v>210</v>
      </c>
      <c r="E11" s="144"/>
      <c r="F11" s="144"/>
      <c r="G11" s="145" t="s">
        <v>351</v>
      </c>
      <c r="H11" s="146">
        <f>+SUM(H12:H22)</f>
        <v>38026000</v>
      </c>
      <c r="I11"/>
      <c r="J11" s="2"/>
    </row>
    <row r="12" spans="1:10" ht="15" customHeight="1">
      <c r="A12" s="143">
        <v>1</v>
      </c>
      <c r="B12" s="142">
        <v>1</v>
      </c>
      <c r="C12" s="142">
        <v>1</v>
      </c>
      <c r="D12" s="144" t="s">
        <v>210</v>
      </c>
      <c r="E12" s="144" t="s">
        <v>210</v>
      </c>
      <c r="F12" s="144"/>
      <c r="G12" s="147" t="s">
        <v>658</v>
      </c>
      <c r="H12" s="148">
        <v>17440000</v>
      </c>
      <c r="I12" s="1"/>
      <c r="J12" s="2"/>
    </row>
    <row r="13" spans="1:10" ht="15" customHeight="1">
      <c r="A13" s="143">
        <v>1</v>
      </c>
      <c r="B13" s="142">
        <v>1</v>
      </c>
      <c r="C13" s="142">
        <v>1</v>
      </c>
      <c r="D13" s="144" t="s">
        <v>210</v>
      </c>
      <c r="E13" s="144" t="s">
        <v>212</v>
      </c>
      <c r="F13" s="144"/>
      <c r="G13" s="147" t="s">
        <v>352</v>
      </c>
      <c r="H13" s="148">
        <v>2150000</v>
      </c>
      <c r="I13"/>
      <c r="J13" s="2"/>
    </row>
    <row r="14" spans="1:10" ht="15" customHeight="1">
      <c r="A14" s="143">
        <v>1</v>
      </c>
      <c r="B14" s="142">
        <v>1</v>
      </c>
      <c r="C14" s="142">
        <v>1</v>
      </c>
      <c r="D14" s="144" t="s">
        <v>210</v>
      </c>
      <c r="E14" s="144" t="s">
        <v>214</v>
      </c>
      <c r="F14" s="144"/>
      <c r="G14" s="147" t="s">
        <v>659</v>
      </c>
      <c r="H14" s="148">
        <v>15660000</v>
      </c>
      <c r="I14"/>
      <c r="J14" s="2"/>
    </row>
    <row r="15" spans="1:10" ht="15" customHeight="1">
      <c r="A15" s="143">
        <v>1</v>
      </c>
      <c r="B15" s="142">
        <v>1</v>
      </c>
      <c r="C15" s="142">
        <v>1</v>
      </c>
      <c r="D15" s="144" t="s">
        <v>210</v>
      </c>
      <c r="E15" s="144" t="s">
        <v>216</v>
      </c>
      <c r="F15" s="144"/>
      <c r="G15" s="147" t="s">
        <v>660</v>
      </c>
      <c r="H15" s="148">
        <v>2740000</v>
      </c>
      <c r="I15"/>
      <c r="J15" s="2"/>
    </row>
    <row r="16" spans="1:10" ht="15" customHeight="1">
      <c r="A16" s="143">
        <v>1</v>
      </c>
      <c r="B16" s="142">
        <v>1</v>
      </c>
      <c r="C16" s="142">
        <v>1</v>
      </c>
      <c r="D16" s="144" t="s">
        <v>210</v>
      </c>
      <c r="E16" s="144" t="s">
        <v>217</v>
      </c>
      <c r="F16" s="144"/>
      <c r="G16" s="147" t="s">
        <v>721</v>
      </c>
      <c r="H16" s="148">
        <v>0</v>
      </c>
      <c r="I16"/>
      <c r="J16" s="2"/>
    </row>
    <row r="17" spans="1:10" ht="15" customHeight="1">
      <c r="A17" s="143">
        <v>1</v>
      </c>
      <c r="B17" s="142">
        <v>1</v>
      </c>
      <c r="C17" s="142">
        <v>1</v>
      </c>
      <c r="D17" s="144" t="s">
        <v>210</v>
      </c>
      <c r="E17" s="144" t="s">
        <v>219</v>
      </c>
      <c r="F17" s="144"/>
      <c r="G17" s="147" t="s">
        <v>353</v>
      </c>
      <c r="H17" s="148">
        <v>0</v>
      </c>
      <c r="I17"/>
      <c r="J17" s="2"/>
    </row>
    <row r="18" spans="1:10" ht="15" customHeight="1">
      <c r="A18" s="143">
        <v>1</v>
      </c>
      <c r="B18" s="142">
        <v>1</v>
      </c>
      <c r="C18" s="142">
        <v>1</v>
      </c>
      <c r="D18" s="144" t="s">
        <v>210</v>
      </c>
      <c r="E18" s="144" t="s">
        <v>221</v>
      </c>
      <c r="F18" s="144"/>
      <c r="G18" s="147" t="s">
        <v>722</v>
      </c>
      <c r="H18" s="148">
        <v>0</v>
      </c>
      <c r="I18"/>
      <c r="J18" s="2"/>
    </row>
    <row r="19" spans="1:10" ht="15" customHeight="1">
      <c r="A19" s="143">
        <v>1</v>
      </c>
      <c r="B19" s="142">
        <v>1</v>
      </c>
      <c r="C19" s="142">
        <v>1</v>
      </c>
      <c r="D19" s="144" t="s">
        <v>210</v>
      </c>
      <c r="E19" s="144" t="s">
        <v>223</v>
      </c>
      <c r="F19" s="144"/>
      <c r="G19" s="147" t="s">
        <v>354</v>
      </c>
      <c r="H19" s="148">
        <v>36000</v>
      </c>
      <c r="I19"/>
      <c r="J19" s="2"/>
    </row>
    <row r="20" spans="1:10" ht="15" customHeight="1">
      <c r="A20" s="143">
        <v>1</v>
      </c>
      <c r="B20" s="142">
        <v>1</v>
      </c>
      <c r="C20" s="142">
        <v>1</v>
      </c>
      <c r="D20" s="144" t="s">
        <v>210</v>
      </c>
      <c r="E20" s="144" t="s">
        <v>224</v>
      </c>
      <c r="F20" s="144"/>
      <c r="G20" s="147" t="s">
        <v>355</v>
      </c>
      <c r="H20" s="148">
        <v>0</v>
      </c>
      <c r="I20"/>
      <c r="J20" s="2"/>
    </row>
    <row r="21" spans="1:11" ht="15" customHeight="1">
      <c r="A21" s="143">
        <v>1</v>
      </c>
      <c r="B21" s="142">
        <v>1</v>
      </c>
      <c r="C21" s="142">
        <v>1</v>
      </c>
      <c r="D21" s="144" t="s">
        <v>210</v>
      </c>
      <c r="E21" s="144" t="s">
        <v>225</v>
      </c>
      <c r="F21" s="144"/>
      <c r="G21" s="147" t="s">
        <v>356</v>
      </c>
      <c r="H21" s="148">
        <v>0</v>
      </c>
      <c r="I21" s="1"/>
      <c r="J21" s="2"/>
      <c r="K21" s="67"/>
    </row>
    <row r="22" spans="1:11" ht="15" customHeight="1">
      <c r="A22" s="143">
        <v>1</v>
      </c>
      <c r="B22" s="142">
        <v>1</v>
      </c>
      <c r="C22" s="142">
        <v>1</v>
      </c>
      <c r="D22" s="144" t="s">
        <v>210</v>
      </c>
      <c r="E22" s="144" t="s">
        <v>284</v>
      </c>
      <c r="F22" s="144"/>
      <c r="G22" s="147" t="s">
        <v>832</v>
      </c>
      <c r="H22" s="148"/>
      <c r="I22" s="1"/>
      <c r="J22" s="2"/>
      <c r="K22" s="67"/>
    </row>
    <row r="23" spans="1:10" ht="15" customHeight="1">
      <c r="A23" s="140">
        <v>1</v>
      </c>
      <c r="B23" s="141">
        <v>1</v>
      </c>
      <c r="C23" s="141">
        <v>3</v>
      </c>
      <c r="D23" s="144"/>
      <c r="E23" s="144"/>
      <c r="F23" s="144"/>
      <c r="G23" s="347" t="s">
        <v>357</v>
      </c>
      <c r="H23" s="351">
        <f>+H24</f>
        <v>4938500</v>
      </c>
      <c r="I23" s="1"/>
      <c r="J23" s="2"/>
    </row>
    <row r="24" spans="1:10" ht="15" customHeight="1">
      <c r="A24" s="143">
        <v>1</v>
      </c>
      <c r="B24" s="142">
        <v>1</v>
      </c>
      <c r="C24" s="142">
        <v>3</v>
      </c>
      <c r="D24" s="144" t="s">
        <v>210</v>
      </c>
      <c r="E24" s="144"/>
      <c r="F24" s="144"/>
      <c r="G24" s="145" t="s">
        <v>358</v>
      </c>
      <c r="H24" s="146">
        <f>+H25+H36+H41</f>
        <v>4938500</v>
      </c>
      <c r="I24" s="1"/>
      <c r="J24" s="2"/>
    </row>
    <row r="25" spans="1:10" ht="15" customHeight="1">
      <c r="A25" s="143">
        <v>1</v>
      </c>
      <c r="B25" s="142">
        <v>1</v>
      </c>
      <c r="C25" s="142">
        <v>3</v>
      </c>
      <c r="D25" s="144" t="s">
        <v>210</v>
      </c>
      <c r="E25" s="144" t="s">
        <v>210</v>
      </c>
      <c r="F25" s="144"/>
      <c r="G25" s="147" t="s">
        <v>661</v>
      </c>
      <c r="H25" s="148">
        <f>+SUM(H26:H35)</f>
        <v>0</v>
      </c>
      <c r="I25" s="1"/>
      <c r="J25" s="2"/>
    </row>
    <row r="26" spans="1:10" ht="15" customHeight="1">
      <c r="A26" s="143">
        <v>1</v>
      </c>
      <c r="B26" s="142">
        <v>1</v>
      </c>
      <c r="C26" s="142">
        <v>3</v>
      </c>
      <c r="D26" s="144" t="s">
        <v>210</v>
      </c>
      <c r="E26" s="144" t="s">
        <v>210</v>
      </c>
      <c r="F26" s="144" t="s">
        <v>633</v>
      </c>
      <c r="G26" s="147" t="s">
        <v>662</v>
      </c>
      <c r="H26" s="148">
        <v>0</v>
      </c>
      <c r="I26" s="1"/>
      <c r="J26" s="2"/>
    </row>
    <row r="27" spans="1:10" ht="15" customHeight="1">
      <c r="A27" s="143">
        <v>1</v>
      </c>
      <c r="B27" s="142">
        <v>1</v>
      </c>
      <c r="C27" s="142">
        <v>3</v>
      </c>
      <c r="D27" s="144" t="s">
        <v>210</v>
      </c>
      <c r="E27" s="144" t="s">
        <v>210</v>
      </c>
      <c r="F27" s="144" t="s">
        <v>634</v>
      </c>
      <c r="G27" s="147" t="s">
        <v>663</v>
      </c>
      <c r="H27" s="148">
        <v>0</v>
      </c>
      <c r="I27" s="1"/>
      <c r="J27" s="2"/>
    </row>
    <row r="28" spans="1:10" ht="15" customHeight="1">
      <c r="A28" s="143">
        <v>1</v>
      </c>
      <c r="B28" s="142">
        <v>1</v>
      </c>
      <c r="C28" s="142">
        <v>3</v>
      </c>
      <c r="D28" s="144" t="s">
        <v>210</v>
      </c>
      <c r="E28" s="144" t="s">
        <v>210</v>
      </c>
      <c r="F28" s="144" t="s">
        <v>664</v>
      </c>
      <c r="G28" s="147" t="s">
        <v>665</v>
      </c>
      <c r="H28" s="148">
        <v>0</v>
      </c>
      <c r="I28" s="1"/>
      <c r="J28" s="2"/>
    </row>
    <row r="29" spans="1:10" ht="15" customHeight="1">
      <c r="A29" s="143">
        <v>1</v>
      </c>
      <c r="B29" s="142">
        <v>1</v>
      </c>
      <c r="C29" s="142">
        <v>3</v>
      </c>
      <c r="D29" s="144" t="s">
        <v>210</v>
      </c>
      <c r="E29" s="144" t="s">
        <v>210</v>
      </c>
      <c r="F29" s="144" t="s">
        <v>666</v>
      </c>
      <c r="G29" s="147" t="s">
        <v>667</v>
      </c>
      <c r="H29" s="149">
        <v>0</v>
      </c>
      <c r="I29" s="1"/>
      <c r="J29" s="2"/>
    </row>
    <row r="30" spans="1:10" ht="15" customHeight="1">
      <c r="A30" s="143">
        <v>1</v>
      </c>
      <c r="B30" s="142">
        <v>1</v>
      </c>
      <c r="C30" s="142">
        <v>3</v>
      </c>
      <c r="D30" s="144" t="s">
        <v>210</v>
      </c>
      <c r="E30" s="144" t="s">
        <v>210</v>
      </c>
      <c r="F30" s="144" t="s">
        <v>833</v>
      </c>
      <c r="G30" s="147" t="s">
        <v>834</v>
      </c>
      <c r="H30" s="148">
        <v>0</v>
      </c>
      <c r="I30" s="1"/>
      <c r="J30" s="2"/>
    </row>
    <row r="31" spans="1:10" ht="15" customHeight="1">
      <c r="A31" s="143">
        <v>1</v>
      </c>
      <c r="B31" s="142">
        <v>1</v>
      </c>
      <c r="C31" s="142">
        <v>3</v>
      </c>
      <c r="D31" s="144" t="s">
        <v>210</v>
      </c>
      <c r="E31" s="144" t="s">
        <v>210</v>
      </c>
      <c r="F31" s="144" t="s">
        <v>835</v>
      </c>
      <c r="G31" s="147" t="s">
        <v>836</v>
      </c>
      <c r="H31" s="148">
        <v>0</v>
      </c>
      <c r="I31" s="1"/>
      <c r="J31" s="2"/>
    </row>
    <row r="32" spans="1:10" ht="15" customHeight="1">
      <c r="A32" s="143">
        <v>1</v>
      </c>
      <c r="B32" s="142">
        <v>1</v>
      </c>
      <c r="C32" s="142">
        <v>3</v>
      </c>
      <c r="D32" s="144" t="s">
        <v>210</v>
      </c>
      <c r="E32" s="144" t="s">
        <v>210</v>
      </c>
      <c r="F32" s="144" t="s">
        <v>837</v>
      </c>
      <c r="G32" s="147" t="s">
        <v>838</v>
      </c>
      <c r="H32" s="148">
        <v>0</v>
      </c>
      <c r="I32" s="1"/>
      <c r="J32" s="2"/>
    </row>
    <row r="33" spans="1:10" ht="15" customHeight="1">
      <c r="A33" s="143">
        <v>1</v>
      </c>
      <c r="B33" s="142">
        <v>1</v>
      </c>
      <c r="C33" s="142">
        <v>3</v>
      </c>
      <c r="D33" s="144" t="s">
        <v>210</v>
      </c>
      <c r="E33" s="144" t="s">
        <v>210</v>
      </c>
      <c r="F33" s="144" t="s">
        <v>839</v>
      </c>
      <c r="G33" s="147" t="s">
        <v>840</v>
      </c>
      <c r="H33" s="148">
        <v>0</v>
      </c>
      <c r="I33" s="1"/>
      <c r="J33" s="2"/>
    </row>
    <row r="34" spans="1:10" ht="15" customHeight="1">
      <c r="A34" s="143">
        <v>1</v>
      </c>
      <c r="B34" s="142">
        <v>1</v>
      </c>
      <c r="C34" s="142">
        <v>3</v>
      </c>
      <c r="D34" s="144" t="s">
        <v>210</v>
      </c>
      <c r="E34" s="144" t="s">
        <v>210</v>
      </c>
      <c r="F34" s="144" t="s">
        <v>841</v>
      </c>
      <c r="G34" s="147" t="s">
        <v>842</v>
      </c>
      <c r="H34" s="148">
        <v>0</v>
      </c>
      <c r="I34" s="1"/>
      <c r="J34" s="2"/>
    </row>
    <row r="35" spans="1:10" ht="15" customHeight="1">
      <c r="A35" s="143">
        <v>1</v>
      </c>
      <c r="B35" s="142">
        <v>1</v>
      </c>
      <c r="C35" s="142">
        <v>3</v>
      </c>
      <c r="D35" s="144" t="s">
        <v>210</v>
      </c>
      <c r="E35" s="144" t="s">
        <v>210</v>
      </c>
      <c r="F35" s="144" t="s">
        <v>843</v>
      </c>
      <c r="G35" s="147" t="s">
        <v>844</v>
      </c>
      <c r="H35" s="149">
        <v>0</v>
      </c>
      <c r="I35" s="1"/>
      <c r="J35" s="2"/>
    </row>
    <row r="36" spans="1:10" ht="15" customHeight="1">
      <c r="A36" s="143">
        <v>1</v>
      </c>
      <c r="B36" s="142">
        <v>1</v>
      </c>
      <c r="C36" s="142">
        <v>3</v>
      </c>
      <c r="D36" s="144" t="s">
        <v>210</v>
      </c>
      <c r="E36" s="144" t="s">
        <v>217</v>
      </c>
      <c r="F36" s="144"/>
      <c r="G36" s="147" t="s">
        <v>359</v>
      </c>
      <c r="H36" s="148">
        <f>+SUM(H37:H40)</f>
        <v>0</v>
      </c>
      <c r="I36" s="1"/>
      <c r="J36" s="2"/>
    </row>
    <row r="37" spans="1:10" ht="15" customHeight="1">
      <c r="A37" s="143">
        <v>1</v>
      </c>
      <c r="B37" s="142">
        <v>1</v>
      </c>
      <c r="C37" s="142">
        <v>3</v>
      </c>
      <c r="D37" s="144" t="s">
        <v>210</v>
      </c>
      <c r="E37" s="144" t="s">
        <v>217</v>
      </c>
      <c r="F37" s="144" t="s">
        <v>633</v>
      </c>
      <c r="G37" s="147" t="s">
        <v>668</v>
      </c>
      <c r="H37" s="148">
        <v>0</v>
      </c>
      <c r="I37" s="1"/>
      <c r="J37" s="2"/>
    </row>
    <row r="38" spans="1:10" ht="15" customHeight="1">
      <c r="A38" s="143">
        <v>1</v>
      </c>
      <c r="B38" s="142">
        <v>1</v>
      </c>
      <c r="C38" s="142">
        <v>3</v>
      </c>
      <c r="D38" s="144" t="s">
        <v>210</v>
      </c>
      <c r="E38" s="144" t="s">
        <v>217</v>
      </c>
      <c r="F38" s="144" t="s">
        <v>634</v>
      </c>
      <c r="G38" s="147" t="s">
        <v>845</v>
      </c>
      <c r="H38" s="148">
        <v>0</v>
      </c>
      <c r="I38" s="1"/>
      <c r="J38" s="2"/>
    </row>
    <row r="39" spans="1:10" ht="15" customHeight="1">
      <c r="A39" s="143">
        <v>1</v>
      </c>
      <c r="B39" s="142">
        <v>1</v>
      </c>
      <c r="C39" s="142">
        <v>3</v>
      </c>
      <c r="D39" s="144" t="s">
        <v>210</v>
      </c>
      <c r="E39" s="144" t="s">
        <v>217</v>
      </c>
      <c r="F39" s="144" t="s">
        <v>635</v>
      </c>
      <c r="G39" s="147" t="s">
        <v>846</v>
      </c>
      <c r="H39" s="148">
        <v>0</v>
      </c>
      <c r="I39" s="1"/>
      <c r="J39" s="2"/>
    </row>
    <row r="40" spans="1:10" ht="15" customHeight="1">
      <c r="A40" s="143">
        <v>1</v>
      </c>
      <c r="B40" s="142">
        <v>1</v>
      </c>
      <c r="C40" s="142">
        <v>3</v>
      </c>
      <c r="D40" s="144" t="s">
        <v>210</v>
      </c>
      <c r="E40" s="144" t="s">
        <v>217</v>
      </c>
      <c r="F40" s="144" t="s">
        <v>636</v>
      </c>
      <c r="G40" s="147" t="s">
        <v>847</v>
      </c>
      <c r="H40" s="148">
        <v>0</v>
      </c>
      <c r="I40" s="1"/>
      <c r="J40" s="2"/>
    </row>
    <row r="41" spans="1:10" ht="15" customHeight="1">
      <c r="A41" s="143">
        <v>1</v>
      </c>
      <c r="B41" s="142">
        <v>1</v>
      </c>
      <c r="C41" s="142">
        <v>3</v>
      </c>
      <c r="D41" s="144" t="s">
        <v>210</v>
      </c>
      <c r="E41" s="144" t="s">
        <v>219</v>
      </c>
      <c r="F41" s="144"/>
      <c r="G41" s="147" t="s">
        <v>360</v>
      </c>
      <c r="H41" s="148">
        <f>+SUM(H42:H49)</f>
        <v>4938500</v>
      </c>
      <c r="I41" s="1"/>
      <c r="J41" s="2"/>
    </row>
    <row r="42" spans="1:10" ht="15" customHeight="1">
      <c r="A42" s="143">
        <v>1</v>
      </c>
      <c r="B42" s="142">
        <v>1</v>
      </c>
      <c r="C42" s="142">
        <v>3</v>
      </c>
      <c r="D42" s="144" t="s">
        <v>210</v>
      </c>
      <c r="E42" s="144" t="s">
        <v>219</v>
      </c>
      <c r="F42" s="144" t="s">
        <v>633</v>
      </c>
      <c r="G42" s="147" t="s">
        <v>669</v>
      </c>
      <c r="H42" s="148">
        <v>0</v>
      </c>
      <c r="I42"/>
      <c r="J42" s="2"/>
    </row>
    <row r="43" spans="1:10" ht="15" customHeight="1">
      <c r="A43" s="143" t="s">
        <v>457</v>
      </c>
      <c r="B43" s="142" t="s">
        <v>457</v>
      </c>
      <c r="C43" s="142" t="s">
        <v>459</v>
      </c>
      <c r="D43" s="144" t="s">
        <v>210</v>
      </c>
      <c r="E43" s="144" t="s">
        <v>219</v>
      </c>
      <c r="F43" s="144" t="s">
        <v>634</v>
      </c>
      <c r="G43" s="147" t="s">
        <v>51</v>
      </c>
      <c r="H43" s="148">
        <v>0</v>
      </c>
      <c r="I43"/>
      <c r="J43" s="2"/>
    </row>
    <row r="44" spans="1:10" ht="15" customHeight="1">
      <c r="A44" s="143" t="s">
        <v>457</v>
      </c>
      <c r="B44" s="142" t="s">
        <v>457</v>
      </c>
      <c r="C44" s="142" t="s">
        <v>459</v>
      </c>
      <c r="D44" s="144" t="s">
        <v>210</v>
      </c>
      <c r="E44" s="144" t="s">
        <v>219</v>
      </c>
      <c r="F44" s="144" t="s">
        <v>635</v>
      </c>
      <c r="G44" s="147" t="s">
        <v>818</v>
      </c>
      <c r="H44" s="148">
        <v>528000</v>
      </c>
      <c r="I44"/>
      <c r="J44" s="2"/>
    </row>
    <row r="45" spans="1:10" ht="15" customHeight="1">
      <c r="A45" s="143" t="s">
        <v>457</v>
      </c>
      <c r="B45" s="142" t="s">
        <v>457</v>
      </c>
      <c r="C45" s="142" t="s">
        <v>459</v>
      </c>
      <c r="D45" s="144" t="s">
        <v>210</v>
      </c>
      <c r="E45" s="144" t="s">
        <v>219</v>
      </c>
      <c r="F45" s="144" t="s">
        <v>636</v>
      </c>
      <c r="G45" s="147" t="s">
        <v>848</v>
      </c>
      <c r="H45" s="148">
        <v>0</v>
      </c>
      <c r="I45"/>
      <c r="J45" s="2"/>
    </row>
    <row r="46" spans="1:10" ht="15" customHeight="1">
      <c r="A46" s="143" t="s">
        <v>457</v>
      </c>
      <c r="B46" s="142" t="s">
        <v>457</v>
      </c>
      <c r="C46" s="142" t="s">
        <v>459</v>
      </c>
      <c r="D46" s="144" t="s">
        <v>210</v>
      </c>
      <c r="E46" s="144" t="s">
        <v>219</v>
      </c>
      <c r="F46" s="144" t="s">
        <v>637</v>
      </c>
      <c r="G46" s="147" t="s">
        <v>849</v>
      </c>
      <c r="H46" s="148">
        <v>0</v>
      </c>
      <c r="I46"/>
      <c r="J46" s="2"/>
    </row>
    <row r="47" spans="1:10" ht="15" customHeight="1">
      <c r="A47" s="143" t="s">
        <v>457</v>
      </c>
      <c r="B47" s="142" t="s">
        <v>457</v>
      </c>
      <c r="C47" s="142" t="s">
        <v>459</v>
      </c>
      <c r="D47" s="144" t="s">
        <v>210</v>
      </c>
      <c r="E47" s="144" t="s">
        <v>219</v>
      </c>
      <c r="F47" s="144" t="s">
        <v>638</v>
      </c>
      <c r="G47" s="147" t="s">
        <v>850</v>
      </c>
      <c r="H47" s="148">
        <f>3861000+549500</f>
        <v>4410500</v>
      </c>
      <c r="I47" s="377"/>
      <c r="J47" s="2"/>
    </row>
    <row r="48" spans="1:10" ht="15" customHeight="1">
      <c r="A48" s="143" t="s">
        <v>457</v>
      </c>
      <c r="B48" s="142" t="s">
        <v>457</v>
      </c>
      <c r="C48" s="142" t="s">
        <v>459</v>
      </c>
      <c r="D48" s="144" t="s">
        <v>210</v>
      </c>
      <c r="E48" s="144" t="s">
        <v>219</v>
      </c>
      <c r="F48" s="144" t="s">
        <v>664</v>
      </c>
      <c r="G48" s="147" t="s">
        <v>851</v>
      </c>
      <c r="H48" s="148">
        <v>0</v>
      </c>
      <c r="I48"/>
      <c r="J48" s="2"/>
    </row>
    <row r="49" spans="1:10" ht="15" customHeight="1">
      <c r="A49" s="143" t="s">
        <v>457</v>
      </c>
      <c r="B49" s="142" t="s">
        <v>457</v>
      </c>
      <c r="C49" s="142" t="s">
        <v>459</v>
      </c>
      <c r="D49" s="144" t="s">
        <v>210</v>
      </c>
      <c r="E49" s="144" t="s">
        <v>219</v>
      </c>
      <c r="F49" s="144" t="s">
        <v>852</v>
      </c>
      <c r="G49" s="147" t="s">
        <v>853</v>
      </c>
      <c r="H49" s="148">
        <v>0</v>
      </c>
      <c r="I49"/>
      <c r="J49" s="2"/>
    </row>
    <row r="50" spans="1:10" s="33" customFormat="1" ht="15" customHeight="1">
      <c r="A50" s="140">
        <v>1</v>
      </c>
      <c r="B50" s="141">
        <v>2</v>
      </c>
      <c r="C50" s="141"/>
      <c r="D50" s="150"/>
      <c r="E50" s="150"/>
      <c r="F50" s="150"/>
      <c r="G50" s="347" t="s">
        <v>347</v>
      </c>
      <c r="H50" s="351">
        <f>+H51+H53</f>
        <v>37620000</v>
      </c>
      <c r="J50" s="34"/>
    </row>
    <row r="51" spans="1:10" s="33" customFormat="1" ht="15" customHeight="1">
      <c r="A51" s="140">
        <v>1</v>
      </c>
      <c r="B51" s="141">
        <v>2</v>
      </c>
      <c r="C51" s="141">
        <v>1</v>
      </c>
      <c r="D51" s="144"/>
      <c r="E51" s="144"/>
      <c r="F51" s="144"/>
      <c r="G51" s="347" t="s">
        <v>731</v>
      </c>
      <c r="H51" s="351">
        <f>+H52</f>
        <v>37620000</v>
      </c>
      <c r="J51" s="34"/>
    </row>
    <row r="52" spans="1:10" s="33" customFormat="1" ht="15" customHeight="1">
      <c r="A52" s="143">
        <v>1</v>
      </c>
      <c r="B52" s="142">
        <v>2</v>
      </c>
      <c r="C52" s="142">
        <v>1</v>
      </c>
      <c r="D52" s="144" t="s">
        <v>210</v>
      </c>
      <c r="E52" s="144"/>
      <c r="F52" s="144"/>
      <c r="G52" s="145" t="s">
        <v>348</v>
      </c>
      <c r="H52" s="148">
        <v>37620000</v>
      </c>
      <c r="J52" s="34"/>
    </row>
    <row r="53" spans="1:10" s="33" customFormat="1" ht="15" customHeight="1">
      <c r="A53" s="140">
        <v>1</v>
      </c>
      <c r="B53" s="141">
        <v>2</v>
      </c>
      <c r="C53" s="141">
        <v>4</v>
      </c>
      <c r="D53" s="144"/>
      <c r="E53" s="144"/>
      <c r="F53" s="144"/>
      <c r="G53" s="347" t="s">
        <v>670</v>
      </c>
      <c r="H53" s="351">
        <f>+H54</f>
        <v>0</v>
      </c>
      <c r="J53" s="34"/>
    </row>
    <row r="54" spans="1:10" s="33" customFormat="1" ht="15" customHeight="1">
      <c r="A54" s="143">
        <v>1</v>
      </c>
      <c r="B54" s="142">
        <v>2</v>
      </c>
      <c r="C54" s="142">
        <v>4</v>
      </c>
      <c r="D54" s="144" t="s">
        <v>210</v>
      </c>
      <c r="E54" s="144"/>
      <c r="F54" s="144"/>
      <c r="G54" s="145" t="s">
        <v>358</v>
      </c>
      <c r="H54" s="146">
        <f>+H55+H56+H57+H59+H61+H63</f>
        <v>0</v>
      </c>
      <c r="J54" s="34"/>
    </row>
    <row r="55" spans="1:10" s="33" customFormat="1" ht="15" customHeight="1">
      <c r="A55" s="143">
        <v>1</v>
      </c>
      <c r="B55" s="142">
        <v>2</v>
      </c>
      <c r="C55" s="142">
        <v>4</v>
      </c>
      <c r="D55" s="144" t="s">
        <v>210</v>
      </c>
      <c r="E55" s="144" t="s">
        <v>219</v>
      </c>
      <c r="F55" s="144" t="s">
        <v>854</v>
      </c>
      <c r="G55" s="145" t="s">
        <v>855</v>
      </c>
      <c r="H55" s="148">
        <v>0</v>
      </c>
      <c r="J55" s="34"/>
    </row>
    <row r="56" spans="1:10" s="33" customFormat="1" ht="15" customHeight="1">
      <c r="A56" s="143">
        <v>1</v>
      </c>
      <c r="B56" s="142">
        <v>2</v>
      </c>
      <c r="C56" s="142">
        <v>4</v>
      </c>
      <c r="D56" s="144" t="s">
        <v>210</v>
      </c>
      <c r="E56" s="144" t="s">
        <v>221</v>
      </c>
      <c r="F56" s="144" t="s">
        <v>854</v>
      </c>
      <c r="G56" s="145" t="s">
        <v>856</v>
      </c>
      <c r="H56" s="146">
        <v>0</v>
      </c>
      <c r="J56" s="34"/>
    </row>
    <row r="57" spans="1:10" s="33" customFormat="1" ht="15" customHeight="1">
      <c r="A57" s="143">
        <v>1</v>
      </c>
      <c r="B57" s="142">
        <v>2</v>
      </c>
      <c r="C57" s="142">
        <v>4</v>
      </c>
      <c r="D57" s="144" t="s">
        <v>210</v>
      </c>
      <c r="E57" s="144" t="s">
        <v>225</v>
      </c>
      <c r="F57" s="144" t="s">
        <v>854</v>
      </c>
      <c r="G57" s="145" t="s">
        <v>857</v>
      </c>
      <c r="H57" s="148">
        <f>+H58</f>
        <v>0</v>
      </c>
      <c r="J57" s="34"/>
    </row>
    <row r="58" spans="1:10" s="33" customFormat="1" ht="15" customHeight="1">
      <c r="A58" s="143">
        <v>1</v>
      </c>
      <c r="B58" s="142">
        <v>2</v>
      </c>
      <c r="C58" s="142">
        <v>4</v>
      </c>
      <c r="D58" s="144" t="s">
        <v>210</v>
      </c>
      <c r="E58" s="144" t="s">
        <v>225</v>
      </c>
      <c r="F58" s="144" t="s">
        <v>635</v>
      </c>
      <c r="G58" s="376" t="s">
        <v>858</v>
      </c>
      <c r="H58" s="148">
        <v>0</v>
      </c>
      <c r="J58" s="34"/>
    </row>
    <row r="59" spans="1:10" s="33" customFormat="1" ht="15" customHeight="1">
      <c r="A59" s="143">
        <v>1</v>
      </c>
      <c r="B59" s="142">
        <v>2</v>
      </c>
      <c r="C59" s="142">
        <v>4</v>
      </c>
      <c r="D59" s="144" t="s">
        <v>210</v>
      </c>
      <c r="E59" s="144" t="s">
        <v>288</v>
      </c>
      <c r="F59" s="144" t="s">
        <v>854</v>
      </c>
      <c r="G59" s="145" t="s">
        <v>859</v>
      </c>
      <c r="H59" s="148">
        <f>+H60</f>
        <v>0</v>
      </c>
      <c r="J59" s="34"/>
    </row>
    <row r="60" spans="1:10" s="33" customFormat="1" ht="15" customHeight="1">
      <c r="A60" s="143">
        <v>1</v>
      </c>
      <c r="B60" s="142">
        <v>2</v>
      </c>
      <c r="C60" s="142">
        <v>4</v>
      </c>
      <c r="D60" s="144" t="s">
        <v>210</v>
      </c>
      <c r="E60" s="144" t="s">
        <v>288</v>
      </c>
      <c r="F60" s="144" t="s">
        <v>633</v>
      </c>
      <c r="G60" s="147" t="s">
        <v>860</v>
      </c>
      <c r="H60" s="148">
        <v>0</v>
      </c>
      <c r="J60" s="34"/>
    </row>
    <row r="61" spans="1:10" s="33" customFormat="1" ht="15" customHeight="1">
      <c r="A61" s="143">
        <v>1</v>
      </c>
      <c r="B61" s="142">
        <v>2</v>
      </c>
      <c r="C61" s="142">
        <v>4</v>
      </c>
      <c r="D61" s="144" t="s">
        <v>210</v>
      </c>
      <c r="E61" s="144" t="s">
        <v>292</v>
      </c>
      <c r="F61" s="144" t="s">
        <v>854</v>
      </c>
      <c r="G61" s="145" t="s">
        <v>861</v>
      </c>
      <c r="H61" s="148">
        <f>+H62</f>
        <v>0</v>
      </c>
      <c r="J61" s="34"/>
    </row>
    <row r="62" spans="1:10" s="33" customFormat="1" ht="15" customHeight="1">
      <c r="A62" s="143">
        <v>1</v>
      </c>
      <c r="B62" s="142">
        <v>2</v>
      </c>
      <c r="C62" s="142">
        <v>4</v>
      </c>
      <c r="D62" s="144" t="s">
        <v>210</v>
      </c>
      <c r="E62" s="144" t="s">
        <v>292</v>
      </c>
      <c r="F62" s="144" t="s">
        <v>633</v>
      </c>
      <c r="G62" s="147" t="s">
        <v>862</v>
      </c>
      <c r="H62" s="148">
        <v>0</v>
      </c>
      <c r="J62" s="34"/>
    </row>
    <row r="63" spans="1:10" s="33" customFormat="1" ht="15" customHeight="1">
      <c r="A63" s="143">
        <v>1</v>
      </c>
      <c r="B63" s="142">
        <v>2</v>
      </c>
      <c r="C63" s="142">
        <v>4</v>
      </c>
      <c r="D63" s="144" t="s">
        <v>210</v>
      </c>
      <c r="E63" s="144" t="s">
        <v>293</v>
      </c>
      <c r="F63" s="144" t="s">
        <v>854</v>
      </c>
      <c r="G63" s="145" t="s">
        <v>360</v>
      </c>
      <c r="H63" s="148">
        <v>0</v>
      </c>
      <c r="J63" s="34"/>
    </row>
    <row r="64" spans="1:10" s="33" customFormat="1" ht="15" customHeight="1" thickBot="1">
      <c r="A64" s="151"/>
      <c r="B64" s="152"/>
      <c r="C64" s="152"/>
      <c r="D64" s="153"/>
      <c r="E64" s="153"/>
      <c r="F64" s="153"/>
      <c r="G64" s="154"/>
      <c r="H64" s="155"/>
      <c r="J64" s="34"/>
    </row>
    <row r="65" spans="1:2" ht="12.75">
      <c r="A65" s="69" t="str">
        <f>+A1</f>
        <v>Ordenanza N° 5677/08</v>
      </c>
      <c r="B65" s="51"/>
    </row>
    <row r="66" spans="1:7" ht="15">
      <c r="A66" s="497" t="s">
        <v>326</v>
      </c>
      <c r="B66" s="497"/>
      <c r="C66" s="497"/>
      <c r="D66" s="497"/>
      <c r="E66" s="497"/>
      <c r="F66" s="497"/>
      <c r="G66" s="497"/>
    </row>
    <row r="68" spans="1:7" ht="12.75">
      <c r="A68" s="500" t="s">
        <v>166</v>
      </c>
      <c r="B68" s="500"/>
      <c r="C68" s="500"/>
      <c r="D68" s="500"/>
      <c r="E68" s="500"/>
      <c r="F68" s="500"/>
      <c r="G68" s="500"/>
    </row>
    <row r="69" ht="13.5" thickBot="1"/>
    <row r="70" spans="1:10" ht="13.5" thickBot="1">
      <c r="A70" s="501" t="s">
        <v>167</v>
      </c>
      <c r="B70" s="502"/>
      <c r="C70" s="502"/>
      <c r="D70" s="502"/>
      <c r="E70" s="503"/>
      <c r="F70" s="131"/>
      <c r="G70" s="132" t="s">
        <v>724</v>
      </c>
      <c r="H70" s="134" t="s">
        <v>125</v>
      </c>
      <c r="I70"/>
      <c r="J70" s="2"/>
    </row>
    <row r="71" spans="1:10" ht="13.5" thickBot="1">
      <c r="A71" s="131" t="s">
        <v>168</v>
      </c>
      <c r="B71" s="131" t="s">
        <v>631</v>
      </c>
      <c r="C71" s="131" t="s">
        <v>169</v>
      </c>
      <c r="D71" s="131" t="s">
        <v>170</v>
      </c>
      <c r="E71" s="131" t="s">
        <v>171</v>
      </c>
      <c r="F71" s="131" t="s">
        <v>172</v>
      </c>
      <c r="G71" s="133"/>
      <c r="H71" s="135" t="s">
        <v>173</v>
      </c>
      <c r="I71"/>
      <c r="J71" s="2"/>
    </row>
    <row r="72" spans="1:10" s="33" customFormat="1" ht="15" customHeight="1">
      <c r="A72" s="140">
        <v>1</v>
      </c>
      <c r="B72" s="141">
        <v>3</v>
      </c>
      <c r="C72" s="141"/>
      <c r="D72" s="150"/>
      <c r="E72" s="150"/>
      <c r="F72" s="150"/>
      <c r="G72" s="347" t="s">
        <v>174</v>
      </c>
      <c r="H72" s="351">
        <f>+H73+H97</f>
        <v>33258430</v>
      </c>
      <c r="J72" s="34"/>
    </row>
    <row r="73" spans="1:10" s="33" customFormat="1" ht="15" customHeight="1">
      <c r="A73" s="140">
        <v>1</v>
      </c>
      <c r="B73" s="141">
        <v>3</v>
      </c>
      <c r="C73" s="141">
        <v>2</v>
      </c>
      <c r="D73" s="144"/>
      <c r="E73" s="144"/>
      <c r="F73" s="144"/>
      <c r="G73" s="347" t="s">
        <v>340</v>
      </c>
      <c r="H73" s="351">
        <f>+H74+H78+H81+H84+H85+H86+H87+H88+H89+H91+H93+H94+H95+H96</f>
        <v>25008690</v>
      </c>
      <c r="J73" s="34"/>
    </row>
    <row r="74" spans="1:10" s="33" customFormat="1" ht="15" customHeight="1">
      <c r="A74" s="143">
        <v>1</v>
      </c>
      <c r="B74" s="142">
        <v>3</v>
      </c>
      <c r="C74" s="142">
        <v>2</v>
      </c>
      <c r="D74" s="144" t="s">
        <v>210</v>
      </c>
      <c r="E74" s="144"/>
      <c r="F74" s="144"/>
      <c r="G74" s="145" t="s">
        <v>671</v>
      </c>
      <c r="H74" s="146">
        <f>+SUM(H75:H77)</f>
        <v>11616970</v>
      </c>
      <c r="J74" s="34"/>
    </row>
    <row r="75" spans="1:10" s="33" customFormat="1" ht="15" customHeight="1">
      <c r="A75" s="143">
        <v>1</v>
      </c>
      <c r="B75" s="142">
        <v>3</v>
      </c>
      <c r="C75" s="142">
        <v>2</v>
      </c>
      <c r="D75" s="144" t="s">
        <v>210</v>
      </c>
      <c r="E75" s="144" t="s">
        <v>210</v>
      </c>
      <c r="F75" s="144"/>
      <c r="G75" s="147" t="s">
        <v>672</v>
      </c>
      <c r="H75" s="148">
        <v>8450000</v>
      </c>
      <c r="J75" s="34"/>
    </row>
    <row r="76" spans="1:10" s="33" customFormat="1" ht="15" customHeight="1">
      <c r="A76" s="143">
        <v>1</v>
      </c>
      <c r="B76" s="142">
        <v>3</v>
      </c>
      <c r="C76" s="142">
        <v>2</v>
      </c>
      <c r="D76" s="144" t="s">
        <v>210</v>
      </c>
      <c r="E76" s="144" t="s">
        <v>212</v>
      </c>
      <c r="F76" s="144"/>
      <c r="G76" s="147" t="s">
        <v>673</v>
      </c>
      <c r="H76" s="148">
        <v>1866970</v>
      </c>
      <c r="J76" s="34"/>
    </row>
    <row r="77" spans="1:10" s="33" customFormat="1" ht="15" customHeight="1">
      <c r="A77" s="143">
        <v>1</v>
      </c>
      <c r="B77" s="142">
        <v>3</v>
      </c>
      <c r="C77" s="142">
        <v>2</v>
      </c>
      <c r="D77" s="144" t="s">
        <v>210</v>
      </c>
      <c r="E77" s="144" t="s">
        <v>214</v>
      </c>
      <c r="F77" s="144"/>
      <c r="G77" s="147" t="s">
        <v>176</v>
      </c>
      <c r="H77" s="148">
        <v>1300000</v>
      </c>
      <c r="J77" s="34"/>
    </row>
    <row r="78" spans="1:10" s="33" customFormat="1" ht="15" customHeight="1">
      <c r="A78" s="143">
        <v>1</v>
      </c>
      <c r="B78" s="142">
        <v>3</v>
      </c>
      <c r="C78" s="142">
        <v>2</v>
      </c>
      <c r="D78" s="144" t="s">
        <v>212</v>
      </c>
      <c r="E78" s="144"/>
      <c r="F78" s="144"/>
      <c r="G78" s="145" t="s">
        <v>674</v>
      </c>
      <c r="H78" s="146">
        <f>+SUM(H79:H80)</f>
        <v>6038010</v>
      </c>
      <c r="J78" s="306"/>
    </row>
    <row r="79" spans="1:10" s="33" customFormat="1" ht="15" customHeight="1">
      <c r="A79" s="143">
        <v>1</v>
      </c>
      <c r="B79" s="142">
        <v>3</v>
      </c>
      <c r="C79" s="142">
        <v>2</v>
      </c>
      <c r="D79" s="144" t="s">
        <v>212</v>
      </c>
      <c r="E79" s="144" t="s">
        <v>210</v>
      </c>
      <c r="F79" s="144"/>
      <c r="G79" s="147" t="s">
        <v>739</v>
      </c>
      <c r="H79" s="148">
        <v>4795060</v>
      </c>
      <c r="J79" s="99"/>
    </row>
    <row r="80" spans="1:10" s="33" customFormat="1" ht="15" customHeight="1">
      <c r="A80" s="143">
        <v>1</v>
      </c>
      <c r="B80" s="142">
        <v>3</v>
      </c>
      <c r="C80" s="142">
        <v>2</v>
      </c>
      <c r="D80" s="144" t="s">
        <v>212</v>
      </c>
      <c r="E80" s="144" t="s">
        <v>212</v>
      </c>
      <c r="F80" s="144"/>
      <c r="G80" s="147" t="s">
        <v>675</v>
      </c>
      <c r="H80" s="148">
        <v>1242950</v>
      </c>
      <c r="J80" s="34"/>
    </row>
    <row r="81" spans="1:10" s="33" customFormat="1" ht="15" customHeight="1">
      <c r="A81" s="143">
        <v>1</v>
      </c>
      <c r="B81" s="142">
        <v>3</v>
      </c>
      <c r="C81" s="142">
        <v>2</v>
      </c>
      <c r="D81" s="144" t="s">
        <v>214</v>
      </c>
      <c r="E81" s="144"/>
      <c r="F81" s="144"/>
      <c r="G81" s="145" t="s">
        <v>323</v>
      </c>
      <c r="H81" s="146">
        <f>+SUM(H82:H83)</f>
        <v>668710</v>
      </c>
      <c r="J81" s="34"/>
    </row>
    <row r="82" spans="1:10" s="33" customFormat="1" ht="15" customHeight="1">
      <c r="A82" s="143">
        <v>1</v>
      </c>
      <c r="B82" s="142">
        <v>3</v>
      </c>
      <c r="C82" s="142">
        <v>2</v>
      </c>
      <c r="D82" s="144" t="s">
        <v>214</v>
      </c>
      <c r="E82" s="144" t="s">
        <v>210</v>
      </c>
      <c r="F82" s="144"/>
      <c r="G82" s="147" t="s">
        <v>676</v>
      </c>
      <c r="H82" s="148">
        <v>450000</v>
      </c>
      <c r="J82" s="34"/>
    </row>
    <row r="83" spans="1:10" s="33" customFormat="1" ht="15" customHeight="1">
      <c r="A83" s="143">
        <v>1</v>
      </c>
      <c r="B83" s="142">
        <v>3</v>
      </c>
      <c r="C83" s="142">
        <v>2</v>
      </c>
      <c r="D83" s="144" t="s">
        <v>214</v>
      </c>
      <c r="E83" s="144" t="s">
        <v>212</v>
      </c>
      <c r="F83" s="144"/>
      <c r="G83" s="147" t="s">
        <v>717</v>
      </c>
      <c r="H83" s="148">
        <v>218710</v>
      </c>
      <c r="J83" s="34"/>
    </row>
    <row r="84" spans="1:10" s="33" customFormat="1" ht="15" customHeight="1">
      <c r="A84" s="143">
        <v>1</v>
      </c>
      <c r="B84" s="142">
        <v>3</v>
      </c>
      <c r="C84" s="142">
        <v>2</v>
      </c>
      <c r="D84" s="144" t="s">
        <v>216</v>
      </c>
      <c r="E84" s="144"/>
      <c r="F84" s="144"/>
      <c r="G84" s="145" t="s">
        <v>321</v>
      </c>
      <c r="H84" s="146">
        <v>450000</v>
      </c>
      <c r="J84" s="99"/>
    </row>
    <row r="85" spans="1:10" s="33" customFormat="1" ht="15" customHeight="1">
      <c r="A85" s="143">
        <v>1</v>
      </c>
      <c r="B85" s="142">
        <v>3</v>
      </c>
      <c r="C85" s="142">
        <v>2</v>
      </c>
      <c r="D85" s="144" t="s">
        <v>217</v>
      </c>
      <c r="E85" s="144"/>
      <c r="F85" s="144"/>
      <c r="G85" s="145" t="s">
        <v>322</v>
      </c>
      <c r="H85" s="146">
        <v>500000</v>
      </c>
      <c r="J85" s="34"/>
    </row>
    <row r="86" spans="1:10" s="33" customFormat="1" ht="15" customHeight="1">
      <c r="A86" s="143">
        <v>1</v>
      </c>
      <c r="B86" s="142">
        <v>3</v>
      </c>
      <c r="C86" s="142">
        <v>2</v>
      </c>
      <c r="D86" s="144" t="s">
        <v>219</v>
      </c>
      <c r="E86" s="144"/>
      <c r="F86" s="144"/>
      <c r="G86" s="145" t="s">
        <v>718</v>
      </c>
      <c r="H86" s="146">
        <v>0</v>
      </c>
      <c r="J86" s="34"/>
    </row>
    <row r="87" spans="1:10" s="33" customFormat="1" ht="15" customHeight="1">
      <c r="A87" s="143">
        <v>1</v>
      </c>
      <c r="B87" s="142">
        <v>3</v>
      </c>
      <c r="C87" s="142">
        <v>2</v>
      </c>
      <c r="D87" s="144" t="s">
        <v>221</v>
      </c>
      <c r="E87" s="144"/>
      <c r="F87" s="144"/>
      <c r="G87" s="145" t="s">
        <v>175</v>
      </c>
      <c r="H87" s="146">
        <v>0</v>
      </c>
      <c r="J87" s="34"/>
    </row>
    <row r="88" spans="1:10" s="33" customFormat="1" ht="15" customHeight="1">
      <c r="A88" s="143">
        <v>1</v>
      </c>
      <c r="B88" s="142">
        <v>3</v>
      </c>
      <c r="C88" s="142">
        <v>2</v>
      </c>
      <c r="D88" s="144" t="s">
        <v>224</v>
      </c>
      <c r="E88" s="144"/>
      <c r="F88" s="144"/>
      <c r="G88" s="145" t="s">
        <v>324</v>
      </c>
      <c r="H88" s="146">
        <v>2400000</v>
      </c>
      <c r="J88" s="34"/>
    </row>
    <row r="89" spans="1:10" s="33" customFormat="1" ht="15" customHeight="1">
      <c r="A89" s="143">
        <v>1</v>
      </c>
      <c r="B89" s="142">
        <v>3</v>
      </c>
      <c r="C89" s="142">
        <v>2</v>
      </c>
      <c r="D89" s="144" t="s">
        <v>225</v>
      </c>
      <c r="E89" s="144"/>
      <c r="F89" s="144"/>
      <c r="G89" s="145" t="s">
        <v>325</v>
      </c>
      <c r="H89" s="146">
        <f>+H90</f>
        <v>0</v>
      </c>
      <c r="J89" s="34"/>
    </row>
    <row r="90" spans="1:10" s="33" customFormat="1" ht="15" customHeight="1">
      <c r="A90" s="143">
        <v>1</v>
      </c>
      <c r="B90" s="142">
        <v>3</v>
      </c>
      <c r="C90" s="142">
        <v>2</v>
      </c>
      <c r="D90" s="144" t="s">
        <v>225</v>
      </c>
      <c r="E90" s="144" t="s">
        <v>210</v>
      </c>
      <c r="F90" s="144"/>
      <c r="G90" s="147" t="s">
        <v>677</v>
      </c>
      <c r="H90" s="148">
        <v>0</v>
      </c>
      <c r="J90" s="34"/>
    </row>
    <row r="91" spans="1:10" s="33" customFormat="1" ht="15" customHeight="1">
      <c r="A91" s="143">
        <v>1</v>
      </c>
      <c r="B91" s="142">
        <v>3</v>
      </c>
      <c r="C91" s="142">
        <v>2</v>
      </c>
      <c r="D91" s="144" t="s">
        <v>284</v>
      </c>
      <c r="E91" s="144"/>
      <c r="F91" s="144"/>
      <c r="G91" s="145" t="s">
        <v>678</v>
      </c>
      <c r="H91" s="146">
        <f>+SUM(H92:H92)</f>
        <v>55000</v>
      </c>
      <c r="J91" s="34"/>
    </row>
    <row r="92" spans="1:10" s="33" customFormat="1" ht="15" customHeight="1">
      <c r="A92" s="143">
        <v>1</v>
      </c>
      <c r="B92" s="142">
        <v>3</v>
      </c>
      <c r="C92" s="142">
        <v>2</v>
      </c>
      <c r="D92" s="144" t="s">
        <v>284</v>
      </c>
      <c r="E92" s="144" t="s">
        <v>210</v>
      </c>
      <c r="F92" s="144"/>
      <c r="G92" s="147" t="s">
        <v>624</v>
      </c>
      <c r="H92" s="148">
        <v>55000</v>
      </c>
      <c r="J92" s="34"/>
    </row>
    <row r="93" spans="1:10" s="33" customFormat="1" ht="15" customHeight="1">
      <c r="A93" s="143">
        <v>1</v>
      </c>
      <c r="B93" s="142">
        <v>3</v>
      </c>
      <c r="C93" s="142">
        <v>2</v>
      </c>
      <c r="D93" s="144" t="s">
        <v>288</v>
      </c>
      <c r="E93" s="144"/>
      <c r="F93" s="144"/>
      <c r="G93" s="145" t="s">
        <v>337</v>
      </c>
      <c r="H93" s="146">
        <v>0</v>
      </c>
      <c r="J93" s="34"/>
    </row>
    <row r="94" spans="1:10" s="33" customFormat="1" ht="15" customHeight="1">
      <c r="A94" s="143">
        <v>1</v>
      </c>
      <c r="B94" s="142">
        <v>3</v>
      </c>
      <c r="C94" s="142">
        <v>2</v>
      </c>
      <c r="D94" s="144" t="s">
        <v>292</v>
      </c>
      <c r="E94" s="144"/>
      <c r="F94" s="144"/>
      <c r="G94" s="145" t="s">
        <v>338</v>
      </c>
      <c r="H94" s="146">
        <v>2000000</v>
      </c>
      <c r="J94" s="34"/>
    </row>
    <row r="95" spans="1:10" s="33" customFormat="1" ht="15" customHeight="1">
      <c r="A95" s="143" t="s">
        <v>457</v>
      </c>
      <c r="B95" s="142" t="s">
        <v>459</v>
      </c>
      <c r="C95" s="142" t="s">
        <v>639</v>
      </c>
      <c r="D95" s="144" t="s">
        <v>293</v>
      </c>
      <c r="E95" s="144"/>
      <c r="F95" s="144"/>
      <c r="G95" s="145" t="s">
        <v>339</v>
      </c>
      <c r="H95" s="146">
        <v>400000</v>
      </c>
      <c r="J95" s="34"/>
    </row>
    <row r="96" spans="1:10" s="33" customFormat="1" ht="15" customHeight="1">
      <c r="A96" s="143">
        <v>1</v>
      </c>
      <c r="B96" s="142">
        <v>3</v>
      </c>
      <c r="C96" s="142">
        <v>2</v>
      </c>
      <c r="D96" s="144" t="s">
        <v>679</v>
      </c>
      <c r="E96" s="144"/>
      <c r="F96" s="144"/>
      <c r="G96" s="145" t="s">
        <v>680</v>
      </c>
      <c r="H96" s="146">
        <v>880000</v>
      </c>
      <c r="J96" s="34"/>
    </row>
    <row r="97" spans="1:10" s="33" customFormat="1" ht="15" customHeight="1">
      <c r="A97" s="140">
        <v>1</v>
      </c>
      <c r="B97" s="141">
        <v>3</v>
      </c>
      <c r="C97" s="141">
        <v>3</v>
      </c>
      <c r="D97" s="144"/>
      <c r="E97" s="144"/>
      <c r="F97" s="144"/>
      <c r="G97" s="347" t="s">
        <v>341</v>
      </c>
      <c r="H97" s="351">
        <f>+H98+H101+H105+H106+H107+H108+H113+H120+H121+H125+H127</f>
        <v>8249740</v>
      </c>
      <c r="J97" s="34"/>
    </row>
    <row r="98" spans="1:10" s="33" customFormat="1" ht="15" customHeight="1">
      <c r="A98" s="143">
        <v>1</v>
      </c>
      <c r="B98" s="142">
        <v>3</v>
      </c>
      <c r="C98" s="142">
        <v>3</v>
      </c>
      <c r="D98" s="144" t="s">
        <v>210</v>
      </c>
      <c r="E98" s="144"/>
      <c r="F98" s="144"/>
      <c r="G98" s="145" t="s">
        <v>342</v>
      </c>
      <c r="H98" s="146">
        <f>+SUM(H99:H100)</f>
        <v>270000</v>
      </c>
      <c r="J98" s="34"/>
    </row>
    <row r="99" spans="1:10" s="33" customFormat="1" ht="15" customHeight="1">
      <c r="A99" s="143">
        <v>1</v>
      </c>
      <c r="B99" s="142">
        <v>3</v>
      </c>
      <c r="C99" s="142">
        <v>3</v>
      </c>
      <c r="D99" s="144" t="s">
        <v>210</v>
      </c>
      <c r="E99" s="144" t="s">
        <v>210</v>
      </c>
      <c r="F99" s="144"/>
      <c r="G99" s="147" t="s">
        <v>681</v>
      </c>
      <c r="H99" s="148">
        <v>230000</v>
      </c>
      <c r="J99" s="34"/>
    </row>
    <row r="100" spans="1:10" s="33" customFormat="1" ht="15" customHeight="1">
      <c r="A100" s="143">
        <v>1</v>
      </c>
      <c r="B100" s="142">
        <v>3</v>
      </c>
      <c r="C100" s="142">
        <v>3</v>
      </c>
      <c r="D100" s="144" t="s">
        <v>210</v>
      </c>
      <c r="E100" s="144" t="s">
        <v>212</v>
      </c>
      <c r="F100" s="144"/>
      <c r="G100" s="147" t="s">
        <v>719</v>
      </c>
      <c r="H100" s="148">
        <v>40000</v>
      </c>
      <c r="J100" s="34"/>
    </row>
    <row r="101" spans="1:10" s="33" customFormat="1" ht="15" customHeight="1">
      <c r="A101" s="143">
        <v>1</v>
      </c>
      <c r="B101" s="142">
        <v>3</v>
      </c>
      <c r="C101" s="142">
        <v>3</v>
      </c>
      <c r="D101" s="144" t="s">
        <v>212</v>
      </c>
      <c r="E101" s="144"/>
      <c r="F101" s="144"/>
      <c r="G101" s="145" t="s">
        <v>682</v>
      </c>
      <c r="H101" s="146">
        <f>+SUM(H102:H104)</f>
        <v>3710300</v>
      </c>
      <c r="J101" s="34"/>
    </row>
    <row r="102" spans="1:10" s="33" customFormat="1" ht="15" customHeight="1">
      <c r="A102" s="143">
        <v>1</v>
      </c>
      <c r="B102" s="142">
        <v>3</v>
      </c>
      <c r="C102" s="142">
        <v>3</v>
      </c>
      <c r="D102" s="144" t="s">
        <v>212</v>
      </c>
      <c r="E102" s="144" t="s">
        <v>210</v>
      </c>
      <c r="F102" s="144"/>
      <c r="G102" s="147" t="s">
        <v>683</v>
      </c>
      <c r="H102" s="148">
        <v>2300000</v>
      </c>
      <c r="J102" s="34"/>
    </row>
    <row r="103" spans="1:10" s="33" customFormat="1" ht="15" customHeight="1">
      <c r="A103" s="143">
        <v>1</v>
      </c>
      <c r="B103" s="142">
        <v>3</v>
      </c>
      <c r="C103" s="142">
        <v>3</v>
      </c>
      <c r="D103" s="144" t="s">
        <v>212</v>
      </c>
      <c r="E103" s="144" t="s">
        <v>212</v>
      </c>
      <c r="F103" s="144"/>
      <c r="G103" s="147" t="s">
        <v>684</v>
      </c>
      <c r="H103" s="148">
        <v>1410300</v>
      </c>
      <c r="J103" s="34"/>
    </row>
    <row r="104" spans="1:10" s="33" customFormat="1" ht="15" customHeight="1">
      <c r="A104" s="143">
        <v>1</v>
      </c>
      <c r="B104" s="142">
        <v>3</v>
      </c>
      <c r="C104" s="142">
        <v>3</v>
      </c>
      <c r="D104" s="144" t="s">
        <v>212</v>
      </c>
      <c r="E104" s="144" t="s">
        <v>216</v>
      </c>
      <c r="F104" s="144"/>
      <c r="G104" s="147" t="s">
        <v>863</v>
      </c>
      <c r="H104" s="148">
        <v>0</v>
      </c>
      <c r="J104" s="34"/>
    </row>
    <row r="105" spans="1:10" s="33" customFormat="1" ht="15" customHeight="1">
      <c r="A105" s="143">
        <v>1</v>
      </c>
      <c r="B105" s="142">
        <v>3</v>
      </c>
      <c r="C105" s="142">
        <v>3</v>
      </c>
      <c r="D105" s="144" t="s">
        <v>214</v>
      </c>
      <c r="E105" s="144"/>
      <c r="F105" s="144"/>
      <c r="G105" s="145" t="s">
        <v>343</v>
      </c>
      <c r="H105" s="146">
        <v>10000</v>
      </c>
      <c r="J105" s="34"/>
    </row>
    <row r="106" spans="1:10" s="33" customFormat="1" ht="15" customHeight="1">
      <c r="A106" s="143">
        <v>1</v>
      </c>
      <c r="B106" s="142">
        <v>3</v>
      </c>
      <c r="C106" s="142">
        <v>3</v>
      </c>
      <c r="D106" s="144" t="s">
        <v>216</v>
      </c>
      <c r="E106" s="144"/>
      <c r="F106" s="144"/>
      <c r="G106" s="145" t="s">
        <v>685</v>
      </c>
      <c r="H106" s="146">
        <v>97600</v>
      </c>
      <c r="J106" s="34"/>
    </row>
    <row r="107" spans="1:10" s="28" customFormat="1" ht="15" customHeight="1">
      <c r="A107" s="143">
        <v>1</v>
      </c>
      <c r="B107" s="142">
        <v>3</v>
      </c>
      <c r="C107" s="142">
        <v>3</v>
      </c>
      <c r="D107" s="144" t="s">
        <v>219</v>
      </c>
      <c r="E107" s="144"/>
      <c r="F107" s="144"/>
      <c r="G107" s="145" t="s">
        <v>686</v>
      </c>
      <c r="H107" s="146">
        <v>0</v>
      </c>
      <c r="J107" s="35"/>
    </row>
    <row r="108" spans="1:10" s="33" customFormat="1" ht="15" customHeight="1">
      <c r="A108" s="143">
        <v>1</v>
      </c>
      <c r="B108" s="142">
        <v>3</v>
      </c>
      <c r="C108" s="142">
        <v>3</v>
      </c>
      <c r="D108" s="144" t="s">
        <v>221</v>
      </c>
      <c r="E108" s="144"/>
      <c r="F108" s="144"/>
      <c r="G108" s="145" t="s">
        <v>687</v>
      </c>
      <c r="H108" s="146">
        <v>26500</v>
      </c>
      <c r="J108" s="34"/>
    </row>
    <row r="109" spans="1:10" s="28" customFormat="1" ht="15" customHeight="1">
      <c r="A109" s="143">
        <v>1</v>
      </c>
      <c r="B109" s="142">
        <v>3</v>
      </c>
      <c r="C109" s="142">
        <v>3</v>
      </c>
      <c r="D109" s="144" t="s">
        <v>221</v>
      </c>
      <c r="E109" s="144" t="s">
        <v>212</v>
      </c>
      <c r="F109" s="144"/>
      <c r="G109" s="147" t="s">
        <v>632</v>
      </c>
      <c r="H109" s="148">
        <v>8000</v>
      </c>
      <c r="J109" s="35"/>
    </row>
    <row r="110" spans="1:10" s="28" customFormat="1" ht="15" customHeight="1">
      <c r="A110" s="143">
        <v>1</v>
      </c>
      <c r="B110" s="142">
        <v>3</v>
      </c>
      <c r="C110" s="142">
        <v>3</v>
      </c>
      <c r="D110" s="144" t="s">
        <v>221</v>
      </c>
      <c r="E110" s="144" t="s">
        <v>214</v>
      </c>
      <c r="F110" s="141"/>
      <c r="G110" s="147" t="s">
        <v>688</v>
      </c>
      <c r="H110" s="148">
        <v>3500</v>
      </c>
      <c r="J110" s="35"/>
    </row>
    <row r="111" spans="1:10" s="28" customFormat="1" ht="15" customHeight="1">
      <c r="A111" s="143"/>
      <c r="B111" s="142">
        <v>3</v>
      </c>
      <c r="C111" s="142">
        <v>3</v>
      </c>
      <c r="D111" s="144" t="s">
        <v>221</v>
      </c>
      <c r="E111" s="144" t="s">
        <v>216</v>
      </c>
      <c r="F111" s="141"/>
      <c r="G111" s="147" t="s">
        <v>641</v>
      </c>
      <c r="H111" s="148">
        <v>0</v>
      </c>
      <c r="J111" s="35"/>
    </row>
    <row r="112" spans="1:10" s="28" customFormat="1" ht="15" customHeight="1">
      <c r="A112" s="143"/>
      <c r="B112" s="142">
        <v>3</v>
      </c>
      <c r="C112" s="142">
        <v>3</v>
      </c>
      <c r="D112" s="144" t="s">
        <v>221</v>
      </c>
      <c r="E112" s="144" t="s">
        <v>217</v>
      </c>
      <c r="F112" s="141"/>
      <c r="G112" s="147" t="s">
        <v>642</v>
      </c>
      <c r="H112" s="148">
        <v>15000</v>
      </c>
      <c r="J112" s="35"/>
    </row>
    <row r="113" spans="1:10" s="33" customFormat="1" ht="15" customHeight="1">
      <c r="A113" s="143">
        <v>1</v>
      </c>
      <c r="B113" s="142">
        <v>3</v>
      </c>
      <c r="C113" s="142">
        <v>3</v>
      </c>
      <c r="D113" s="144" t="s">
        <v>223</v>
      </c>
      <c r="E113" s="144"/>
      <c r="F113" s="144"/>
      <c r="G113" s="145" t="s">
        <v>689</v>
      </c>
      <c r="H113" s="146">
        <f>+SUM(H114:H119)</f>
        <v>1951340</v>
      </c>
      <c r="J113" s="34"/>
    </row>
    <row r="114" spans="1:10" s="33" customFormat="1" ht="15" customHeight="1">
      <c r="A114" s="143">
        <v>1</v>
      </c>
      <c r="B114" s="142">
        <v>3</v>
      </c>
      <c r="C114" s="142">
        <v>3</v>
      </c>
      <c r="D114" s="144" t="s">
        <v>223</v>
      </c>
      <c r="E114" s="144" t="s">
        <v>210</v>
      </c>
      <c r="F114" s="144"/>
      <c r="G114" s="147" t="s">
        <v>690</v>
      </c>
      <c r="H114" s="148">
        <v>1050000</v>
      </c>
      <c r="J114" s="34"/>
    </row>
    <row r="115" spans="1:10" s="33" customFormat="1" ht="15" customHeight="1">
      <c r="A115" s="143">
        <v>1</v>
      </c>
      <c r="B115" s="142">
        <v>3</v>
      </c>
      <c r="C115" s="142">
        <v>3</v>
      </c>
      <c r="D115" s="144" t="s">
        <v>223</v>
      </c>
      <c r="E115" s="144" t="s">
        <v>212</v>
      </c>
      <c r="F115" s="144"/>
      <c r="G115" s="147" t="s">
        <v>625</v>
      </c>
      <c r="H115" s="148">
        <v>870670</v>
      </c>
      <c r="J115" s="34"/>
    </row>
    <row r="116" spans="1:10" s="33" customFormat="1" ht="15" customHeight="1">
      <c r="A116" s="143">
        <v>1</v>
      </c>
      <c r="B116" s="142">
        <v>3</v>
      </c>
      <c r="C116" s="142">
        <v>3</v>
      </c>
      <c r="D116" s="144" t="s">
        <v>223</v>
      </c>
      <c r="E116" s="144" t="s">
        <v>214</v>
      </c>
      <c r="F116" s="144"/>
      <c r="G116" s="147" t="s">
        <v>691</v>
      </c>
      <c r="H116" s="148">
        <v>30670</v>
      </c>
      <c r="J116" s="34"/>
    </row>
    <row r="117" spans="1:10" s="33" customFormat="1" ht="15" customHeight="1">
      <c r="A117" s="143">
        <v>1</v>
      </c>
      <c r="B117" s="142">
        <v>3</v>
      </c>
      <c r="C117" s="142" t="s">
        <v>459</v>
      </c>
      <c r="D117" s="144" t="s">
        <v>223</v>
      </c>
      <c r="E117" s="144" t="s">
        <v>217</v>
      </c>
      <c r="F117" s="144"/>
      <c r="G117" s="147" t="s">
        <v>753</v>
      </c>
      <c r="H117" s="148">
        <v>0</v>
      </c>
      <c r="J117" s="34"/>
    </row>
    <row r="118" spans="1:10" s="33" customFormat="1" ht="15" customHeight="1">
      <c r="A118" s="143" t="s">
        <v>457</v>
      </c>
      <c r="B118" s="142" t="s">
        <v>459</v>
      </c>
      <c r="C118" s="142" t="s">
        <v>459</v>
      </c>
      <c r="D118" s="144" t="s">
        <v>223</v>
      </c>
      <c r="E118" s="144" t="s">
        <v>219</v>
      </c>
      <c r="F118" s="144"/>
      <c r="G118" s="147" t="s">
        <v>754</v>
      </c>
      <c r="H118" s="148">
        <v>0</v>
      </c>
      <c r="J118" s="34"/>
    </row>
    <row r="119" spans="1:10" s="33" customFormat="1" ht="15" customHeight="1">
      <c r="A119" s="143" t="s">
        <v>457</v>
      </c>
      <c r="B119" s="142" t="s">
        <v>459</v>
      </c>
      <c r="C119" s="142" t="s">
        <v>459</v>
      </c>
      <c r="D119" s="144" t="s">
        <v>223</v>
      </c>
      <c r="E119" s="144" t="s">
        <v>221</v>
      </c>
      <c r="F119" s="144"/>
      <c r="G119" s="147" t="s">
        <v>755</v>
      </c>
      <c r="H119" s="148">
        <v>0</v>
      </c>
      <c r="J119" s="34"/>
    </row>
    <row r="120" spans="1:10" s="33" customFormat="1" ht="15" customHeight="1">
      <c r="A120" s="143">
        <v>1</v>
      </c>
      <c r="B120" s="142">
        <v>3</v>
      </c>
      <c r="C120" s="142">
        <v>3</v>
      </c>
      <c r="D120" s="144" t="s">
        <v>224</v>
      </c>
      <c r="E120" s="144"/>
      <c r="F120" s="144"/>
      <c r="G120" s="145" t="s">
        <v>344</v>
      </c>
      <c r="H120" s="146">
        <v>320000</v>
      </c>
      <c r="J120" s="34"/>
    </row>
    <row r="121" spans="1:10" s="33" customFormat="1" ht="15" customHeight="1">
      <c r="A121" s="143">
        <v>1</v>
      </c>
      <c r="B121" s="142">
        <v>3</v>
      </c>
      <c r="C121" s="142">
        <v>3</v>
      </c>
      <c r="D121" s="144" t="s">
        <v>225</v>
      </c>
      <c r="E121" s="144"/>
      <c r="F121" s="144"/>
      <c r="G121" s="145" t="s">
        <v>692</v>
      </c>
      <c r="H121" s="146">
        <f>+SUM(H122:H124)</f>
        <v>1072000</v>
      </c>
      <c r="J121" s="34"/>
    </row>
    <row r="122" spans="1:10" s="33" customFormat="1" ht="15" customHeight="1">
      <c r="A122" s="143">
        <v>1</v>
      </c>
      <c r="B122" s="142">
        <v>3</v>
      </c>
      <c r="C122" s="142">
        <v>3</v>
      </c>
      <c r="D122" s="144" t="s">
        <v>225</v>
      </c>
      <c r="E122" s="144" t="s">
        <v>212</v>
      </c>
      <c r="F122" s="144"/>
      <c r="G122" s="147" t="s">
        <v>693</v>
      </c>
      <c r="H122" s="148">
        <v>172000</v>
      </c>
      <c r="J122" s="34"/>
    </row>
    <row r="123" spans="1:10" s="33" customFormat="1" ht="15" customHeight="1">
      <c r="A123" s="143">
        <v>1</v>
      </c>
      <c r="B123" s="142">
        <v>3</v>
      </c>
      <c r="C123" s="142">
        <v>3</v>
      </c>
      <c r="D123" s="144" t="s">
        <v>225</v>
      </c>
      <c r="E123" s="144" t="s">
        <v>216</v>
      </c>
      <c r="F123" s="144"/>
      <c r="G123" s="147" t="s">
        <v>864</v>
      </c>
      <c r="H123" s="148">
        <v>900000</v>
      </c>
      <c r="J123" s="34"/>
    </row>
    <row r="124" spans="1:10" s="33" customFormat="1" ht="15" customHeight="1">
      <c r="A124" s="143">
        <v>1</v>
      </c>
      <c r="B124" s="142">
        <v>3</v>
      </c>
      <c r="C124" s="142">
        <v>3</v>
      </c>
      <c r="D124" s="144" t="s">
        <v>225</v>
      </c>
      <c r="E124" s="144" t="s">
        <v>217</v>
      </c>
      <c r="F124" s="144"/>
      <c r="G124" s="147" t="s">
        <v>865</v>
      </c>
      <c r="H124" s="148">
        <v>0</v>
      </c>
      <c r="J124" s="34"/>
    </row>
    <row r="125" spans="1:10" s="33" customFormat="1" ht="15" customHeight="1">
      <c r="A125" s="143">
        <v>1</v>
      </c>
      <c r="B125" s="142">
        <v>3</v>
      </c>
      <c r="C125" s="142">
        <v>3</v>
      </c>
      <c r="D125" s="144" t="s">
        <v>284</v>
      </c>
      <c r="E125" s="144"/>
      <c r="F125" s="144"/>
      <c r="G125" s="145" t="s">
        <v>345</v>
      </c>
      <c r="H125" s="146">
        <f>+SUM(H126:H126)</f>
        <v>90000</v>
      </c>
      <c r="J125" s="34"/>
    </row>
    <row r="126" spans="1:10" s="33" customFormat="1" ht="15" customHeight="1">
      <c r="A126" s="143">
        <v>1</v>
      </c>
      <c r="B126" s="142">
        <v>3</v>
      </c>
      <c r="C126" s="142">
        <v>3</v>
      </c>
      <c r="D126" s="144" t="s">
        <v>284</v>
      </c>
      <c r="E126" s="144" t="s">
        <v>210</v>
      </c>
      <c r="F126" s="144"/>
      <c r="G126" s="147" t="s">
        <v>694</v>
      </c>
      <c r="H126" s="148">
        <v>90000</v>
      </c>
      <c r="J126" s="34"/>
    </row>
    <row r="127" spans="1:10" s="33" customFormat="1" ht="15" customHeight="1">
      <c r="A127" s="143">
        <v>1</v>
      </c>
      <c r="B127" s="142">
        <v>3</v>
      </c>
      <c r="C127" s="142">
        <v>3</v>
      </c>
      <c r="D127" s="144" t="s">
        <v>288</v>
      </c>
      <c r="E127" s="144"/>
      <c r="F127" s="144"/>
      <c r="G127" s="145" t="s">
        <v>346</v>
      </c>
      <c r="H127" s="146">
        <f>+H128+H129+H137+H138+H139</f>
        <v>702000</v>
      </c>
      <c r="J127" s="34"/>
    </row>
    <row r="128" spans="1:10" s="33" customFormat="1" ht="15" customHeight="1">
      <c r="A128" s="143">
        <v>1</v>
      </c>
      <c r="B128" s="142">
        <v>3</v>
      </c>
      <c r="C128" s="142">
        <v>3</v>
      </c>
      <c r="D128" s="144" t="s">
        <v>288</v>
      </c>
      <c r="E128" s="144" t="s">
        <v>210</v>
      </c>
      <c r="F128" s="144"/>
      <c r="G128" s="147" t="s">
        <v>720</v>
      </c>
      <c r="H128" s="148">
        <v>300000</v>
      </c>
      <c r="J128" s="34"/>
    </row>
    <row r="129" spans="1:10" s="33" customFormat="1" ht="15" customHeight="1" thickBot="1">
      <c r="A129" s="151">
        <v>1</v>
      </c>
      <c r="B129" s="152">
        <v>3</v>
      </c>
      <c r="C129" s="152">
        <v>3</v>
      </c>
      <c r="D129" s="153" t="s">
        <v>288</v>
      </c>
      <c r="E129" s="153" t="s">
        <v>217</v>
      </c>
      <c r="F129" s="153"/>
      <c r="G129" s="154" t="s">
        <v>695</v>
      </c>
      <c r="H129" s="155">
        <v>70000</v>
      </c>
      <c r="J129" s="34"/>
    </row>
    <row r="130" spans="1:2" ht="12.75">
      <c r="A130" s="69" t="str">
        <f>+A65</f>
        <v>Ordenanza N° 5677/08</v>
      </c>
      <c r="B130" s="51"/>
    </row>
    <row r="131" spans="1:7" ht="15">
      <c r="A131" s="497" t="s">
        <v>326</v>
      </c>
      <c r="B131" s="497"/>
      <c r="C131" s="497"/>
      <c r="D131" s="497"/>
      <c r="E131" s="497"/>
      <c r="F131" s="497"/>
      <c r="G131" s="497"/>
    </row>
    <row r="133" spans="1:7" ht="12.75">
      <c r="A133" s="500" t="s">
        <v>166</v>
      </c>
      <c r="B133" s="500"/>
      <c r="C133" s="500"/>
      <c r="D133" s="500"/>
      <c r="E133" s="500"/>
      <c r="F133" s="500"/>
      <c r="G133" s="500"/>
    </row>
    <row r="134" ht="13.5" thickBot="1"/>
    <row r="135" spans="1:10" ht="13.5" thickBot="1">
      <c r="A135" s="501" t="s">
        <v>167</v>
      </c>
      <c r="B135" s="502"/>
      <c r="C135" s="502"/>
      <c r="D135" s="502"/>
      <c r="E135" s="503"/>
      <c r="F135" s="131"/>
      <c r="G135" s="132" t="s">
        <v>724</v>
      </c>
      <c r="H135" s="134" t="s">
        <v>125</v>
      </c>
      <c r="I135"/>
      <c r="J135" s="2"/>
    </row>
    <row r="136" spans="1:10" ht="13.5" thickBot="1">
      <c r="A136" s="131" t="s">
        <v>168</v>
      </c>
      <c r="B136" s="131" t="s">
        <v>631</v>
      </c>
      <c r="C136" s="131" t="s">
        <v>169</v>
      </c>
      <c r="D136" s="131" t="s">
        <v>170</v>
      </c>
      <c r="E136" s="131" t="s">
        <v>171</v>
      </c>
      <c r="F136" s="131" t="s">
        <v>172</v>
      </c>
      <c r="G136" s="133"/>
      <c r="H136" s="135" t="s">
        <v>173</v>
      </c>
      <c r="I136"/>
      <c r="J136" s="2"/>
    </row>
    <row r="137" spans="1:10" s="33" customFormat="1" ht="15" customHeight="1">
      <c r="A137" s="164">
        <v>1</v>
      </c>
      <c r="B137" s="160">
        <v>3</v>
      </c>
      <c r="C137" s="160">
        <v>3</v>
      </c>
      <c r="D137" s="161" t="s">
        <v>288</v>
      </c>
      <c r="E137" s="161" t="s">
        <v>219</v>
      </c>
      <c r="F137" s="161"/>
      <c r="G137" s="162" t="s">
        <v>696</v>
      </c>
      <c r="H137" s="165">
        <v>302000</v>
      </c>
      <c r="J137" s="34"/>
    </row>
    <row r="138" spans="1:10" s="33" customFormat="1" ht="15" customHeight="1">
      <c r="A138" s="166">
        <v>1</v>
      </c>
      <c r="B138" s="62">
        <v>3</v>
      </c>
      <c r="C138" s="62">
        <v>3</v>
      </c>
      <c r="D138" s="42" t="s">
        <v>288</v>
      </c>
      <c r="E138" s="42" t="s">
        <v>221</v>
      </c>
      <c r="F138" s="42"/>
      <c r="G138" s="41" t="s">
        <v>697</v>
      </c>
      <c r="H138" s="167">
        <v>30000</v>
      </c>
      <c r="J138" s="34"/>
    </row>
    <row r="139" spans="1:10" s="33" customFormat="1" ht="15" customHeight="1">
      <c r="A139" s="166">
        <v>1</v>
      </c>
      <c r="B139" s="62">
        <v>3</v>
      </c>
      <c r="C139" s="62">
        <v>3</v>
      </c>
      <c r="D139" s="42" t="s">
        <v>288</v>
      </c>
      <c r="E139" s="42" t="s">
        <v>284</v>
      </c>
      <c r="F139" s="42"/>
      <c r="G139" s="41" t="s">
        <v>866</v>
      </c>
      <c r="H139" s="167">
        <v>0</v>
      </c>
      <c r="J139" s="34"/>
    </row>
    <row r="140" spans="1:10" ht="15" customHeight="1">
      <c r="A140" s="166"/>
      <c r="B140" s="62"/>
      <c r="C140" s="62"/>
      <c r="D140" s="42"/>
      <c r="E140" s="42"/>
      <c r="F140" s="42"/>
      <c r="G140" s="363" t="s">
        <v>361</v>
      </c>
      <c r="H140" s="364">
        <f>+H8</f>
        <v>113842930</v>
      </c>
      <c r="I140"/>
      <c r="J140" s="2"/>
    </row>
    <row r="141" spans="1:10" ht="15" customHeight="1">
      <c r="A141" s="168">
        <v>2</v>
      </c>
      <c r="B141" s="58"/>
      <c r="C141" s="62"/>
      <c r="D141" s="62"/>
      <c r="E141" s="62"/>
      <c r="F141" s="62"/>
      <c r="G141" s="365" t="s">
        <v>374</v>
      </c>
      <c r="H141" s="364">
        <f>+H142+H148+H172+H175+H177</f>
        <v>10711000</v>
      </c>
      <c r="I141"/>
      <c r="J141" s="2"/>
    </row>
    <row r="142" spans="1:10" ht="15" customHeight="1">
      <c r="A142" s="168">
        <v>2</v>
      </c>
      <c r="B142" s="58">
        <v>1</v>
      </c>
      <c r="C142" s="62"/>
      <c r="D142" s="62"/>
      <c r="E142" s="62"/>
      <c r="F142" s="62"/>
      <c r="G142" s="365" t="s">
        <v>362</v>
      </c>
      <c r="H142" s="366">
        <f>+H145</f>
        <v>0</v>
      </c>
      <c r="I142"/>
      <c r="J142" s="2"/>
    </row>
    <row r="143" spans="1:10" ht="15" customHeight="1">
      <c r="A143" s="168">
        <v>2</v>
      </c>
      <c r="B143" s="58">
        <v>1</v>
      </c>
      <c r="C143" s="58">
        <v>1</v>
      </c>
      <c r="D143" s="62"/>
      <c r="E143" s="62"/>
      <c r="F143" s="62"/>
      <c r="G143" s="38" t="s">
        <v>363</v>
      </c>
      <c r="H143" s="169">
        <f>+H144</f>
        <v>0</v>
      </c>
      <c r="I143"/>
      <c r="J143" s="2"/>
    </row>
    <row r="144" spans="1:10" s="43" customFormat="1" ht="15" customHeight="1">
      <c r="A144" s="166">
        <v>2</v>
      </c>
      <c r="B144" s="62">
        <v>1</v>
      </c>
      <c r="C144" s="62">
        <v>1</v>
      </c>
      <c r="D144" s="42" t="s">
        <v>210</v>
      </c>
      <c r="E144" s="62"/>
      <c r="F144" s="62"/>
      <c r="G144" s="41" t="s">
        <v>700</v>
      </c>
      <c r="H144" s="167">
        <v>0</v>
      </c>
      <c r="J144" s="70"/>
    </row>
    <row r="145" spans="1:10" ht="15" customHeight="1">
      <c r="A145" s="168">
        <v>2</v>
      </c>
      <c r="B145" s="58">
        <v>1</v>
      </c>
      <c r="C145" s="58">
        <v>2</v>
      </c>
      <c r="D145" s="37"/>
      <c r="E145" s="37"/>
      <c r="F145" s="37"/>
      <c r="G145" s="38" t="s">
        <v>364</v>
      </c>
      <c r="H145" s="167">
        <f>+H146</f>
        <v>0</v>
      </c>
      <c r="I145"/>
      <c r="J145" s="2"/>
    </row>
    <row r="146" spans="1:10" ht="15" customHeight="1">
      <c r="A146" s="166">
        <v>2</v>
      </c>
      <c r="B146" s="62">
        <v>1</v>
      </c>
      <c r="C146" s="62">
        <v>2</v>
      </c>
      <c r="D146" s="42" t="s">
        <v>210</v>
      </c>
      <c r="E146" s="42"/>
      <c r="F146" s="42"/>
      <c r="G146" s="41" t="s">
        <v>698</v>
      </c>
      <c r="H146" s="167">
        <v>0</v>
      </c>
      <c r="I146"/>
      <c r="J146" s="2"/>
    </row>
    <row r="147" spans="1:10" s="28" customFormat="1" ht="15" customHeight="1">
      <c r="A147" s="168">
        <v>2</v>
      </c>
      <c r="B147" s="58">
        <v>1</v>
      </c>
      <c r="C147" s="58">
        <v>3</v>
      </c>
      <c r="D147" s="37"/>
      <c r="E147" s="37"/>
      <c r="F147" s="37"/>
      <c r="G147" s="38" t="s">
        <v>365</v>
      </c>
      <c r="H147" s="169">
        <v>0</v>
      </c>
      <c r="J147" s="35"/>
    </row>
    <row r="148" spans="1:10" ht="15" customHeight="1">
      <c r="A148" s="168">
        <v>2</v>
      </c>
      <c r="B148" s="58">
        <v>2</v>
      </c>
      <c r="C148" s="62"/>
      <c r="D148" s="62"/>
      <c r="E148" s="62"/>
      <c r="F148" s="62"/>
      <c r="G148" s="365" t="s">
        <v>723</v>
      </c>
      <c r="H148" s="366">
        <f>+H149+H153+H156+H159+H163+H166+H169</f>
        <v>0</v>
      </c>
      <c r="I148"/>
      <c r="J148" s="2"/>
    </row>
    <row r="149" spans="1:10" ht="15" customHeight="1">
      <c r="A149" s="168">
        <v>2</v>
      </c>
      <c r="B149" s="58">
        <v>2</v>
      </c>
      <c r="C149" s="58">
        <v>1</v>
      </c>
      <c r="D149" s="37"/>
      <c r="E149" s="37"/>
      <c r="F149" s="37"/>
      <c r="G149" s="38" t="s">
        <v>626</v>
      </c>
      <c r="H149" s="169">
        <f>+SUM(H150:H152)</f>
        <v>0</v>
      </c>
      <c r="I149"/>
      <c r="J149" s="2"/>
    </row>
    <row r="150" spans="1:10" ht="15" customHeight="1">
      <c r="A150" s="166">
        <v>2</v>
      </c>
      <c r="B150" s="62">
        <v>2</v>
      </c>
      <c r="C150" s="62">
        <v>1</v>
      </c>
      <c r="D150" s="42" t="s">
        <v>210</v>
      </c>
      <c r="E150" s="42"/>
      <c r="F150" s="42"/>
      <c r="G150" s="41" t="s">
        <v>699</v>
      </c>
      <c r="H150" s="167">
        <v>0</v>
      </c>
      <c r="I150"/>
      <c r="J150" s="2"/>
    </row>
    <row r="151" spans="1:10" ht="15" customHeight="1">
      <c r="A151" s="166">
        <v>2</v>
      </c>
      <c r="B151" s="62">
        <v>2</v>
      </c>
      <c r="C151" s="62">
        <v>1</v>
      </c>
      <c r="D151" s="42" t="s">
        <v>214</v>
      </c>
      <c r="E151" s="42"/>
      <c r="F151" s="42"/>
      <c r="G151" s="41" t="s">
        <v>627</v>
      </c>
      <c r="H151" s="167">
        <v>0</v>
      </c>
      <c r="I151" s="1"/>
      <c r="J151" s="2"/>
    </row>
    <row r="152" spans="1:10" ht="15" customHeight="1">
      <c r="A152" s="166">
        <v>2</v>
      </c>
      <c r="B152" s="62">
        <v>2</v>
      </c>
      <c r="C152" s="62">
        <v>1</v>
      </c>
      <c r="D152" s="42" t="s">
        <v>216</v>
      </c>
      <c r="E152" s="42"/>
      <c r="F152" s="42"/>
      <c r="G152" s="163" t="s">
        <v>628</v>
      </c>
      <c r="H152" s="167">
        <v>0</v>
      </c>
      <c r="I152"/>
      <c r="J152" s="2"/>
    </row>
    <row r="153" spans="1:10" ht="15" customHeight="1">
      <c r="A153" s="168">
        <v>2</v>
      </c>
      <c r="B153" s="58">
        <v>2</v>
      </c>
      <c r="C153" s="58">
        <v>2</v>
      </c>
      <c r="D153" s="37"/>
      <c r="E153" s="37"/>
      <c r="F153" s="37"/>
      <c r="G153" s="38" t="s">
        <v>366</v>
      </c>
      <c r="H153" s="169">
        <f>+SUM(H154:H155)</f>
        <v>0</v>
      </c>
      <c r="I153"/>
      <c r="J153" s="2"/>
    </row>
    <row r="154" spans="1:10" ht="15" customHeight="1">
      <c r="A154" s="166">
        <v>2</v>
      </c>
      <c r="B154" s="62">
        <v>2</v>
      </c>
      <c r="C154" s="62">
        <v>2</v>
      </c>
      <c r="D154" s="42" t="s">
        <v>210</v>
      </c>
      <c r="E154" s="42"/>
      <c r="F154" s="42"/>
      <c r="G154" s="41" t="s">
        <v>701</v>
      </c>
      <c r="H154" s="167">
        <v>0</v>
      </c>
      <c r="I154"/>
      <c r="J154" s="2"/>
    </row>
    <row r="155" spans="1:10" ht="15" customHeight="1">
      <c r="A155" s="166">
        <v>2</v>
      </c>
      <c r="B155" s="62">
        <v>2</v>
      </c>
      <c r="C155" s="62">
        <v>2</v>
      </c>
      <c r="D155" s="42" t="s">
        <v>212</v>
      </c>
      <c r="E155" s="42"/>
      <c r="F155" s="42"/>
      <c r="G155" s="41" t="s">
        <v>702</v>
      </c>
      <c r="H155" s="167">
        <v>0</v>
      </c>
      <c r="I155"/>
      <c r="J155" s="2"/>
    </row>
    <row r="156" spans="1:10" ht="15" customHeight="1">
      <c r="A156" s="168">
        <v>2</v>
      </c>
      <c r="B156" s="58">
        <v>2</v>
      </c>
      <c r="C156" s="58">
        <v>3</v>
      </c>
      <c r="D156" s="37"/>
      <c r="E156" s="37"/>
      <c r="F156" s="37"/>
      <c r="G156" s="38" t="s">
        <v>367</v>
      </c>
      <c r="H156" s="169">
        <f>+SUM(H157:H158)</f>
        <v>0</v>
      </c>
      <c r="I156"/>
      <c r="J156" s="2"/>
    </row>
    <row r="157" spans="1:10" ht="15" customHeight="1">
      <c r="A157" s="166">
        <v>2</v>
      </c>
      <c r="B157" s="62">
        <v>2</v>
      </c>
      <c r="C157" s="62">
        <v>3</v>
      </c>
      <c r="D157" s="42" t="s">
        <v>210</v>
      </c>
      <c r="E157" s="42"/>
      <c r="F157" s="42"/>
      <c r="G157" s="41" t="s">
        <v>703</v>
      </c>
      <c r="H157" s="167">
        <v>0</v>
      </c>
      <c r="I157"/>
      <c r="J157" s="2"/>
    </row>
    <row r="158" spans="1:10" ht="15" customHeight="1">
      <c r="A158" s="166">
        <v>2</v>
      </c>
      <c r="B158" s="62">
        <v>2</v>
      </c>
      <c r="C158" s="62">
        <v>3</v>
      </c>
      <c r="D158" s="42" t="s">
        <v>212</v>
      </c>
      <c r="E158" s="42"/>
      <c r="F158" s="42"/>
      <c r="G158" s="41" t="s">
        <v>704</v>
      </c>
      <c r="H158" s="167">
        <v>0</v>
      </c>
      <c r="I158"/>
      <c r="J158" s="2"/>
    </row>
    <row r="159" spans="1:10" ht="15" customHeight="1">
      <c r="A159" s="168">
        <v>2</v>
      </c>
      <c r="B159" s="58">
        <v>2</v>
      </c>
      <c r="C159" s="58">
        <v>4</v>
      </c>
      <c r="D159" s="37"/>
      <c r="E159" s="37"/>
      <c r="F159" s="37"/>
      <c r="G159" s="38" t="s">
        <v>368</v>
      </c>
      <c r="H159" s="169">
        <f>+SUM(H160:H162)</f>
        <v>0</v>
      </c>
      <c r="I159"/>
      <c r="J159" s="2"/>
    </row>
    <row r="160" spans="1:10" ht="15" customHeight="1">
      <c r="A160" s="166">
        <v>2</v>
      </c>
      <c r="B160" s="62">
        <v>2</v>
      </c>
      <c r="C160" s="62">
        <v>4</v>
      </c>
      <c r="D160" s="42" t="s">
        <v>210</v>
      </c>
      <c r="E160" s="42"/>
      <c r="F160" s="42"/>
      <c r="G160" s="41" t="s">
        <v>705</v>
      </c>
      <c r="H160" s="167">
        <v>0</v>
      </c>
      <c r="I160"/>
      <c r="J160" s="2"/>
    </row>
    <row r="161" spans="1:10" ht="15" customHeight="1">
      <c r="A161" s="166">
        <v>2</v>
      </c>
      <c r="B161" s="62">
        <v>2</v>
      </c>
      <c r="C161" s="62">
        <v>4</v>
      </c>
      <c r="D161" s="42" t="s">
        <v>212</v>
      </c>
      <c r="E161" s="42"/>
      <c r="F161" s="42"/>
      <c r="G161" s="41" t="s">
        <v>706</v>
      </c>
      <c r="H161" s="167">
        <v>0</v>
      </c>
      <c r="I161"/>
      <c r="J161" s="2"/>
    </row>
    <row r="162" spans="1:10" ht="15" customHeight="1">
      <c r="A162" s="166">
        <v>2</v>
      </c>
      <c r="B162" s="62">
        <v>2</v>
      </c>
      <c r="C162" s="62">
        <v>4</v>
      </c>
      <c r="D162" s="42" t="s">
        <v>214</v>
      </c>
      <c r="E162" s="42"/>
      <c r="F162" s="42"/>
      <c r="G162" s="41" t="s">
        <v>49</v>
      </c>
      <c r="H162" s="167">
        <v>0</v>
      </c>
      <c r="I162"/>
      <c r="J162" s="2"/>
    </row>
    <row r="163" spans="1:10" ht="15" customHeight="1">
      <c r="A163" s="168">
        <v>2</v>
      </c>
      <c r="B163" s="58">
        <v>2</v>
      </c>
      <c r="C163" s="58">
        <v>5</v>
      </c>
      <c r="D163" s="37"/>
      <c r="E163" s="37"/>
      <c r="F163" s="37"/>
      <c r="G163" s="38" t="s">
        <v>369</v>
      </c>
      <c r="H163" s="169">
        <f>+SUM(H164:H165)</f>
        <v>0</v>
      </c>
      <c r="I163"/>
      <c r="J163" s="2"/>
    </row>
    <row r="164" spans="1:10" ht="15" customHeight="1">
      <c r="A164" s="166">
        <v>2</v>
      </c>
      <c r="B164" s="62">
        <v>2</v>
      </c>
      <c r="C164" s="62">
        <v>5</v>
      </c>
      <c r="D164" s="42" t="s">
        <v>210</v>
      </c>
      <c r="E164" s="42"/>
      <c r="F164" s="42"/>
      <c r="G164" s="41" t="s">
        <v>707</v>
      </c>
      <c r="H164" s="167">
        <v>0</v>
      </c>
      <c r="I164"/>
      <c r="J164" s="2"/>
    </row>
    <row r="165" spans="1:10" ht="15" customHeight="1">
      <c r="A165" s="166">
        <v>2</v>
      </c>
      <c r="B165" s="62">
        <v>2</v>
      </c>
      <c r="C165" s="62">
        <v>5</v>
      </c>
      <c r="D165" s="42" t="s">
        <v>212</v>
      </c>
      <c r="E165" s="42"/>
      <c r="F165" s="42"/>
      <c r="G165" s="41" t="s">
        <v>708</v>
      </c>
      <c r="H165" s="167">
        <v>0</v>
      </c>
      <c r="I165"/>
      <c r="J165" s="2"/>
    </row>
    <row r="166" spans="1:10" ht="15" customHeight="1">
      <c r="A166" s="168">
        <v>2</v>
      </c>
      <c r="B166" s="58">
        <v>2</v>
      </c>
      <c r="C166" s="58">
        <v>6</v>
      </c>
      <c r="D166" s="37"/>
      <c r="E166" s="37"/>
      <c r="F166" s="37"/>
      <c r="G166" s="38" t="s">
        <v>709</v>
      </c>
      <c r="H166" s="169">
        <f>+SUM(H167:H168)</f>
        <v>0</v>
      </c>
      <c r="I166"/>
      <c r="J166" s="2"/>
    </row>
    <row r="167" spans="1:10" ht="15" customHeight="1">
      <c r="A167" s="166">
        <v>2</v>
      </c>
      <c r="B167" s="62">
        <v>2</v>
      </c>
      <c r="C167" s="62">
        <v>6</v>
      </c>
      <c r="D167" s="42" t="s">
        <v>210</v>
      </c>
      <c r="E167" s="42"/>
      <c r="F167" s="42"/>
      <c r="G167" s="41" t="s">
        <v>710</v>
      </c>
      <c r="H167" s="167">
        <v>0</v>
      </c>
      <c r="I167"/>
      <c r="J167" s="2"/>
    </row>
    <row r="168" spans="1:10" ht="15" customHeight="1">
      <c r="A168" s="166">
        <v>2</v>
      </c>
      <c r="B168" s="62">
        <v>2</v>
      </c>
      <c r="C168" s="62">
        <v>6</v>
      </c>
      <c r="D168" s="42" t="s">
        <v>212</v>
      </c>
      <c r="E168" s="42"/>
      <c r="F168" s="42"/>
      <c r="G168" s="41" t="s">
        <v>711</v>
      </c>
      <c r="H168" s="167">
        <v>0</v>
      </c>
      <c r="I168"/>
      <c r="J168" s="2"/>
    </row>
    <row r="169" spans="1:10" ht="15" customHeight="1">
      <c r="A169" s="168">
        <v>2</v>
      </c>
      <c r="B169" s="58">
        <v>2</v>
      </c>
      <c r="C169" s="58">
        <v>7</v>
      </c>
      <c r="D169" s="37"/>
      <c r="E169" s="37"/>
      <c r="F169" s="37"/>
      <c r="G169" s="38" t="s">
        <v>629</v>
      </c>
      <c r="H169" s="169">
        <f>+SUM(H170)</f>
        <v>0</v>
      </c>
      <c r="I169"/>
      <c r="J169" s="2"/>
    </row>
    <row r="170" spans="1:10" ht="15" customHeight="1">
      <c r="A170" s="166">
        <v>2</v>
      </c>
      <c r="B170" s="62">
        <v>2</v>
      </c>
      <c r="C170" s="62">
        <v>7</v>
      </c>
      <c r="D170" s="42" t="s">
        <v>210</v>
      </c>
      <c r="E170" s="42"/>
      <c r="F170" s="42"/>
      <c r="G170" s="41" t="s">
        <v>712</v>
      </c>
      <c r="H170" s="167">
        <v>0</v>
      </c>
      <c r="I170"/>
      <c r="J170" s="2"/>
    </row>
    <row r="171" spans="1:10" ht="15" customHeight="1">
      <c r="A171" s="166">
        <v>2</v>
      </c>
      <c r="B171" s="62">
        <v>2</v>
      </c>
      <c r="C171" s="62">
        <v>2</v>
      </c>
      <c r="D171" s="42" t="s">
        <v>212</v>
      </c>
      <c r="E171" s="42"/>
      <c r="F171" s="42"/>
      <c r="G171" s="41" t="s">
        <v>630</v>
      </c>
      <c r="H171" s="167">
        <v>0</v>
      </c>
      <c r="I171"/>
      <c r="J171" s="2"/>
    </row>
    <row r="172" spans="1:10" ht="15" customHeight="1">
      <c r="A172" s="168">
        <v>2</v>
      </c>
      <c r="B172" s="58">
        <v>3</v>
      </c>
      <c r="C172" s="62"/>
      <c r="D172" s="62"/>
      <c r="E172" s="62"/>
      <c r="F172" s="62"/>
      <c r="G172" s="365" t="s">
        <v>370</v>
      </c>
      <c r="H172" s="366">
        <f>+H173+H174</f>
        <v>30000</v>
      </c>
      <c r="I172"/>
      <c r="J172" s="2"/>
    </row>
    <row r="173" spans="1:10" ht="15" customHeight="1">
      <c r="A173" s="168">
        <v>2</v>
      </c>
      <c r="B173" s="58">
        <v>3</v>
      </c>
      <c r="C173" s="58">
        <v>1</v>
      </c>
      <c r="D173" s="37"/>
      <c r="E173" s="37"/>
      <c r="F173" s="37"/>
      <c r="G173" s="38" t="s">
        <v>371</v>
      </c>
      <c r="H173" s="169">
        <v>0</v>
      </c>
      <c r="I173"/>
      <c r="J173" s="2"/>
    </row>
    <row r="174" spans="1:10" ht="15" customHeight="1">
      <c r="A174" s="168">
        <v>2</v>
      </c>
      <c r="B174" s="58">
        <v>3</v>
      </c>
      <c r="C174" s="58">
        <v>2</v>
      </c>
      <c r="D174" s="42"/>
      <c r="E174" s="42"/>
      <c r="F174" s="42"/>
      <c r="G174" s="38" t="s">
        <v>713</v>
      </c>
      <c r="H174" s="169">
        <v>30000</v>
      </c>
      <c r="I174"/>
      <c r="J174" s="2"/>
    </row>
    <row r="175" spans="1:10" s="33" customFormat="1" ht="15" customHeight="1">
      <c r="A175" s="170">
        <v>2</v>
      </c>
      <c r="B175" s="37">
        <v>4</v>
      </c>
      <c r="C175" s="37"/>
      <c r="D175" s="37"/>
      <c r="E175" s="37"/>
      <c r="F175" s="37"/>
      <c r="G175" s="365" t="s">
        <v>372</v>
      </c>
      <c r="H175" s="366">
        <f>+H176</f>
        <v>0</v>
      </c>
      <c r="J175" s="34"/>
    </row>
    <row r="176" spans="1:10" ht="12.75" customHeight="1">
      <c r="A176" s="171">
        <v>2</v>
      </c>
      <c r="B176" s="42">
        <v>4</v>
      </c>
      <c r="C176" s="42">
        <v>2</v>
      </c>
      <c r="D176" s="42"/>
      <c r="E176" s="42"/>
      <c r="F176" s="42"/>
      <c r="G176" s="38" t="s">
        <v>373</v>
      </c>
      <c r="H176" s="169">
        <v>0</v>
      </c>
      <c r="I176"/>
      <c r="J176" s="2"/>
    </row>
    <row r="177" spans="1:10" s="33" customFormat="1" ht="15" customHeight="1">
      <c r="A177" s="170">
        <v>2</v>
      </c>
      <c r="B177" s="37" t="s">
        <v>497</v>
      </c>
      <c r="C177" s="37"/>
      <c r="D177" s="37"/>
      <c r="E177" s="37"/>
      <c r="F177" s="37"/>
      <c r="G177" s="365" t="s">
        <v>819</v>
      </c>
      <c r="H177" s="366">
        <f>+H178+H184</f>
        <v>10681000</v>
      </c>
      <c r="J177" s="34"/>
    </row>
    <row r="178" spans="1:10" s="33" customFormat="1" ht="15" customHeight="1">
      <c r="A178" s="170" t="s">
        <v>639</v>
      </c>
      <c r="B178" s="37" t="s">
        <v>497</v>
      </c>
      <c r="C178" s="37" t="s">
        <v>457</v>
      </c>
      <c r="D178" s="37"/>
      <c r="E178" s="37"/>
      <c r="F178" s="37"/>
      <c r="G178" s="38" t="s">
        <v>390</v>
      </c>
      <c r="H178" s="169">
        <f>+SUM(H179:H183)</f>
        <v>10681000</v>
      </c>
      <c r="J178" s="34"/>
    </row>
    <row r="179" spans="1:10" ht="12.75" customHeight="1">
      <c r="A179" s="171" t="s">
        <v>639</v>
      </c>
      <c r="B179" s="42" t="s">
        <v>497</v>
      </c>
      <c r="C179" s="42" t="s">
        <v>457</v>
      </c>
      <c r="D179" s="42" t="s">
        <v>216</v>
      </c>
      <c r="E179" s="42"/>
      <c r="F179" s="42"/>
      <c r="G179" s="41" t="s">
        <v>867</v>
      </c>
      <c r="H179" s="167">
        <v>0</v>
      </c>
      <c r="I179"/>
      <c r="J179" s="2"/>
    </row>
    <row r="180" spans="1:10" ht="12.75" customHeight="1">
      <c r="A180" s="171" t="s">
        <v>639</v>
      </c>
      <c r="B180" s="42" t="s">
        <v>497</v>
      </c>
      <c r="C180" s="42" t="s">
        <v>457</v>
      </c>
      <c r="D180" s="42" t="s">
        <v>284</v>
      </c>
      <c r="E180" s="42"/>
      <c r="F180" s="42"/>
      <c r="G180" s="41" t="s">
        <v>868</v>
      </c>
      <c r="H180" s="167">
        <v>0</v>
      </c>
      <c r="I180"/>
      <c r="J180" s="2"/>
    </row>
    <row r="181" spans="1:10" ht="12.75" customHeight="1">
      <c r="A181" s="171" t="s">
        <v>639</v>
      </c>
      <c r="B181" s="42" t="s">
        <v>497</v>
      </c>
      <c r="C181" s="42" t="s">
        <v>457</v>
      </c>
      <c r="D181" s="42" t="s">
        <v>288</v>
      </c>
      <c r="E181" s="42"/>
      <c r="F181" s="42"/>
      <c r="G181" s="41" t="s">
        <v>327</v>
      </c>
      <c r="H181" s="167">
        <v>6640000</v>
      </c>
      <c r="I181"/>
      <c r="J181" s="2"/>
    </row>
    <row r="182" spans="1:10" ht="12.75" customHeight="1">
      <c r="A182" s="171" t="s">
        <v>639</v>
      </c>
      <c r="B182" s="42" t="s">
        <v>497</v>
      </c>
      <c r="C182" s="42" t="s">
        <v>457</v>
      </c>
      <c r="D182" s="42" t="s">
        <v>293</v>
      </c>
      <c r="E182" s="42"/>
      <c r="F182" s="42"/>
      <c r="G182" s="41" t="s">
        <v>563</v>
      </c>
      <c r="H182" s="167">
        <v>2241000</v>
      </c>
      <c r="I182"/>
      <c r="J182" s="2"/>
    </row>
    <row r="183" spans="1:10" ht="12.75" customHeight="1">
      <c r="A183" s="171" t="s">
        <v>639</v>
      </c>
      <c r="B183" s="42" t="s">
        <v>497</v>
      </c>
      <c r="C183" s="42" t="s">
        <v>457</v>
      </c>
      <c r="D183" s="42" t="s">
        <v>679</v>
      </c>
      <c r="E183" s="42"/>
      <c r="F183" s="42"/>
      <c r="G183" s="41" t="s">
        <v>873</v>
      </c>
      <c r="H183" s="167">
        <v>1800000</v>
      </c>
      <c r="I183"/>
      <c r="J183" s="2"/>
    </row>
    <row r="184" spans="1:10" s="33" customFormat="1" ht="15" customHeight="1">
      <c r="A184" s="170" t="s">
        <v>639</v>
      </c>
      <c r="B184" s="37" t="s">
        <v>497</v>
      </c>
      <c r="C184" s="37" t="s">
        <v>639</v>
      </c>
      <c r="D184" s="37"/>
      <c r="E184" s="37"/>
      <c r="F184" s="37"/>
      <c r="G184" s="38" t="s">
        <v>389</v>
      </c>
      <c r="H184" s="169">
        <v>0</v>
      </c>
      <c r="J184" s="34"/>
    </row>
    <row r="185" spans="1:10" s="33" customFormat="1" ht="15" customHeight="1">
      <c r="A185" s="171" t="s">
        <v>639</v>
      </c>
      <c r="B185" s="42" t="s">
        <v>497</v>
      </c>
      <c r="C185" s="42" t="s">
        <v>639</v>
      </c>
      <c r="D185" s="42" t="s">
        <v>212</v>
      </c>
      <c r="E185" s="37"/>
      <c r="F185" s="37"/>
      <c r="G185" s="38" t="s">
        <v>869</v>
      </c>
      <c r="H185" s="169">
        <f>+H186</f>
        <v>0</v>
      </c>
      <c r="J185" s="34"/>
    </row>
    <row r="186" spans="1:10" s="33" customFormat="1" ht="15" customHeight="1">
      <c r="A186" s="171" t="s">
        <v>639</v>
      </c>
      <c r="B186" s="42" t="s">
        <v>497</v>
      </c>
      <c r="C186" s="42" t="s">
        <v>639</v>
      </c>
      <c r="D186" s="42" t="s">
        <v>212</v>
      </c>
      <c r="E186" s="42" t="s">
        <v>210</v>
      </c>
      <c r="F186" s="42"/>
      <c r="G186" s="41" t="s">
        <v>870</v>
      </c>
      <c r="H186" s="169">
        <v>0</v>
      </c>
      <c r="J186" s="34"/>
    </row>
    <row r="187" spans="1:10" s="33" customFormat="1" ht="15" customHeight="1">
      <c r="A187" s="171" t="s">
        <v>639</v>
      </c>
      <c r="B187" s="42" t="s">
        <v>497</v>
      </c>
      <c r="C187" s="42" t="s">
        <v>639</v>
      </c>
      <c r="D187" s="42" t="s">
        <v>214</v>
      </c>
      <c r="E187" s="42"/>
      <c r="F187" s="42"/>
      <c r="G187" s="41" t="s">
        <v>871</v>
      </c>
      <c r="H187" s="167">
        <v>0</v>
      </c>
      <c r="J187" s="34"/>
    </row>
    <row r="188" spans="1:10" s="33" customFormat="1" ht="15" customHeight="1">
      <c r="A188" s="171" t="s">
        <v>639</v>
      </c>
      <c r="B188" s="42" t="s">
        <v>497</v>
      </c>
      <c r="C188" s="42" t="s">
        <v>639</v>
      </c>
      <c r="D188" s="42" t="s">
        <v>216</v>
      </c>
      <c r="E188" s="37"/>
      <c r="F188" s="37"/>
      <c r="G188" s="41" t="s">
        <v>872</v>
      </c>
      <c r="H188" s="167">
        <v>0</v>
      </c>
      <c r="J188" s="34"/>
    </row>
    <row r="189" spans="1:10" ht="15" customHeight="1">
      <c r="A189" s="171"/>
      <c r="B189" s="42"/>
      <c r="C189" s="42"/>
      <c r="D189" s="42"/>
      <c r="E189" s="42"/>
      <c r="F189" s="42"/>
      <c r="G189" s="363" t="s">
        <v>375</v>
      </c>
      <c r="H189" s="364">
        <f>+H141</f>
        <v>10711000</v>
      </c>
      <c r="I189"/>
      <c r="J189" s="2"/>
    </row>
    <row r="190" spans="1:10" ht="17.25" customHeight="1">
      <c r="A190" s="171"/>
      <c r="B190" s="42"/>
      <c r="C190" s="42"/>
      <c r="D190" s="42"/>
      <c r="E190" s="42"/>
      <c r="F190" s="42"/>
      <c r="G190" s="363" t="s">
        <v>140</v>
      </c>
      <c r="H190" s="364">
        <f>+H140+H189</f>
        <v>124553930</v>
      </c>
      <c r="I190"/>
      <c r="J190" s="2"/>
    </row>
    <row r="191" spans="1:10" ht="15" customHeight="1">
      <c r="A191" s="170">
        <v>7</v>
      </c>
      <c r="B191" s="42"/>
      <c r="C191" s="42"/>
      <c r="D191" s="42"/>
      <c r="E191" s="42"/>
      <c r="F191" s="62"/>
      <c r="G191" s="365" t="s">
        <v>178</v>
      </c>
      <c r="H191" s="364">
        <f>+H192+H202+H217+H218+H219</f>
        <v>8954640</v>
      </c>
      <c r="I191"/>
      <c r="J191" s="2"/>
    </row>
    <row r="192" spans="1:10" ht="15" customHeight="1">
      <c r="A192" s="170">
        <v>7</v>
      </c>
      <c r="B192" s="37">
        <v>1</v>
      </c>
      <c r="C192" s="37"/>
      <c r="D192" s="42"/>
      <c r="E192" s="42"/>
      <c r="F192" s="62"/>
      <c r="G192" s="365" t="s">
        <v>376</v>
      </c>
      <c r="H192" s="366">
        <f>+H193+H198</f>
        <v>5176640</v>
      </c>
      <c r="I192"/>
      <c r="J192" s="2"/>
    </row>
    <row r="193" spans="1:10" ht="15" customHeight="1">
      <c r="A193" s="170">
        <v>7</v>
      </c>
      <c r="B193" s="37">
        <v>1</v>
      </c>
      <c r="C193" s="37">
        <v>1</v>
      </c>
      <c r="D193" s="42"/>
      <c r="E193" s="42"/>
      <c r="F193" s="62"/>
      <c r="G193" s="38" t="s">
        <v>377</v>
      </c>
      <c r="H193" s="169">
        <f>+SUM(H194:H197)</f>
        <v>1300000</v>
      </c>
      <c r="I193"/>
      <c r="J193" s="2"/>
    </row>
    <row r="194" spans="1:10" ht="15" customHeight="1">
      <c r="A194" s="171">
        <v>7</v>
      </c>
      <c r="B194" s="42">
        <v>1</v>
      </c>
      <c r="C194" s="42">
        <v>1</v>
      </c>
      <c r="D194" s="42" t="s">
        <v>210</v>
      </c>
      <c r="E194" s="42"/>
      <c r="F194" s="62"/>
      <c r="G194" s="41" t="s">
        <v>378</v>
      </c>
      <c r="H194" s="167">
        <v>0</v>
      </c>
      <c r="I194"/>
      <c r="J194" s="2"/>
    </row>
    <row r="195" spans="1:10" ht="15" customHeight="1">
      <c r="A195" s="171">
        <v>7</v>
      </c>
      <c r="B195" s="42">
        <v>1</v>
      </c>
      <c r="C195" s="42">
        <v>1</v>
      </c>
      <c r="D195" s="42" t="s">
        <v>212</v>
      </c>
      <c r="E195" s="42"/>
      <c r="F195" s="62"/>
      <c r="G195" s="41" t="s">
        <v>379</v>
      </c>
      <c r="H195" s="167">
        <v>0</v>
      </c>
      <c r="I195"/>
      <c r="J195" s="2"/>
    </row>
    <row r="196" spans="1:10" ht="15" customHeight="1">
      <c r="A196" s="171">
        <v>7</v>
      </c>
      <c r="B196" s="42">
        <v>1</v>
      </c>
      <c r="C196" s="42">
        <v>1</v>
      </c>
      <c r="D196" s="42" t="s">
        <v>214</v>
      </c>
      <c r="E196" s="42"/>
      <c r="F196" s="62"/>
      <c r="G196" s="41" t="s">
        <v>380</v>
      </c>
      <c r="H196" s="167">
        <v>0</v>
      </c>
      <c r="I196"/>
      <c r="J196" s="2"/>
    </row>
    <row r="197" spans="1:10" ht="15" customHeight="1">
      <c r="A197" s="171">
        <v>7</v>
      </c>
      <c r="B197" s="42">
        <v>1</v>
      </c>
      <c r="C197" s="42">
        <v>1</v>
      </c>
      <c r="D197" s="42" t="s">
        <v>216</v>
      </c>
      <c r="E197" s="42"/>
      <c r="F197" s="62"/>
      <c r="G197" s="41" t="s">
        <v>740</v>
      </c>
      <c r="H197" s="167">
        <v>1300000</v>
      </c>
      <c r="I197"/>
      <c r="J197" s="2"/>
    </row>
    <row r="198" spans="1:10" ht="15" customHeight="1">
      <c r="A198" s="170">
        <v>7</v>
      </c>
      <c r="B198" s="37">
        <v>1</v>
      </c>
      <c r="C198" s="37">
        <v>2</v>
      </c>
      <c r="D198" s="42"/>
      <c r="E198" s="42"/>
      <c r="F198" s="62"/>
      <c r="G198" s="38" t="s">
        <v>381</v>
      </c>
      <c r="H198" s="169">
        <f>+SUM(H199:H201)</f>
        <v>3876640</v>
      </c>
      <c r="I198"/>
      <c r="J198" s="2"/>
    </row>
    <row r="199" spans="1:10" ht="15" customHeight="1">
      <c r="A199" s="171">
        <v>7</v>
      </c>
      <c r="B199" s="42">
        <v>1</v>
      </c>
      <c r="C199" s="42">
        <v>2</v>
      </c>
      <c r="D199" s="42" t="s">
        <v>210</v>
      </c>
      <c r="E199" s="42"/>
      <c r="F199" s="62"/>
      <c r="G199" s="41" t="s">
        <v>378</v>
      </c>
      <c r="H199" s="167">
        <v>0</v>
      </c>
      <c r="I199"/>
      <c r="J199" s="2"/>
    </row>
    <row r="200" spans="1:10" ht="15" customHeight="1">
      <c r="A200" s="171">
        <v>7</v>
      </c>
      <c r="B200" s="42">
        <v>1</v>
      </c>
      <c r="C200" s="42">
        <v>2</v>
      </c>
      <c r="D200" s="42" t="s">
        <v>212</v>
      </c>
      <c r="E200" s="42"/>
      <c r="F200" s="62"/>
      <c r="G200" s="41" t="s">
        <v>379</v>
      </c>
      <c r="H200" s="167">
        <v>0</v>
      </c>
      <c r="I200"/>
      <c r="J200" s="2"/>
    </row>
    <row r="201" spans="1:10" ht="15" customHeight="1">
      <c r="A201" s="171">
        <v>7</v>
      </c>
      <c r="B201" s="42">
        <v>1</v>
      </c>
      <c r="C201" s="42">
        <v>2</v>
      </c>
      <c r="D201" s="42" t="s">
        <v>214</v>
      </c>
      <c r="E201" s="42"/>
      <c r="F201" s="62"/>
      <c r="G201" s="41" t="s">
        <v>380</v>
      </c>
      <c r="H201" s="167">
        <v>3876640</v>
      </c>
      <c r="I201"/>
      <c r="J201" s="2"/>
    </row>
    <row r="202" spans="1:10" s="33" customFormat="1" ht="15" customHeight="1">
      <c r="A202" s="170">
        <v>7</v>
      </c>
      <c r="B202" s="37">
        <v>2</v>
      </c>
      <c r="C202" s="37"/>
      <c r="D202" s="37"/>
      <c r="E202" s="37"/>
      <c r="F202" s="58"/>
      <c r="G202" s="365" t="s">
        <v>382</v>
      </c>
      <c r="H202" s="366">
        <f>+H203+H213+H214+H215</f>
        <v>0</v>
      </c>
      <c r="J202" s="34"/>
    </row>
    <row r="203" spans="1:10" ht="15" customHeight="1" thickBot="1">
      <c r="A203" s="172">
        <v>7</v>
      </c>
      <c r="B203" s="173">
        <v>2</v>
      </c>
      <c r="C203" s="173">
        <v>1</v>
      </c>
      <c r="D203" s="174"/>
      <c r="E203" s="174"/>
      <c r="F203" s="175"/>
      <c r="G203" s="176" t="s">
        <v>383</v>
      </c>
      <c r="H203" s="177">
        <f>+H211+H212</f>
        <v>0</v>
      </c>
      <c r="I203"/>
      <c r="J203" s="2"/>
    </row>
    <row r="204" spans="1:2" ht="12.75">
      <c r="A204" s="69" t="str">
        <f>+A130</f>
        <v>Ordenanza N° 5677/08</v>
      </c>
      <c r="B204" s="51"/>
    </row>
    <row r="205" spans="1:7" ht="15">
      <c r="A205" s="497" t="s">
        <v>326</v>
      </c>
      <c r="B205" s="497"/>
      <c r="C205" s="497"/>
      <c r="D205" s="497"/>
      <c r="E205" s="497"/>
      <c r="F205" s="497"/>
      <c r="G205" s="497"/>
    </row>
    <row r="207" spans="1:7" ht="12.75">
      <c r="A207" s="500" t="s">
        <v>166</v>
      </c>
      <c r="B207" s="500"/>
      <c r="C207" s="500"/>
      <c r="D207" s="500"/>
      <c r="E207" s="500"/>
      <c r="F207" s="500"/>
      <c r="G207" s="500"/>
    </row>
    <row r="208" ht="13.5" thickBot="1"/>
    <row r="209" spans="1:10" ht="13.5" thickBot="1">
      <c r="A209" s="501" t="s">
        <v>167</v>
      </c>
      <c r="B209" s="502"/>
      <c r="C209" s="502"/>
      <c r="D209" s="502"/>
      <c r="E209" s="503"/>
      <c r="F209" s="131"/>
      <c r="G209" s="132" t="s">
        <v>724</v>
      </c>
      <c r="H209" s="134" t="s">
        <v>125</v>
      </c>
      <c r="I209"/>
      <c r="J209" s="2"/>
    </row>
    <row r="210" spans="1:10" ht="13.5" thickBot="1">
      <c r="A210" s="131" t="s">
        <v>168</v>
      </c>
      <c r="B210" s="131" t="s">
        <v>631</v>
      </c>
      <c r="C210" s="131" t="s">
        <v>169</v>
      </c>
      <c r="D210" s="131" t="s">
        <v>170</v>
      </c>
      <c r="E210" s="131" t="s">
        <v>171</v>
      </c>
      <c r="F210" s="131" t="s">
        <v>172</v>
      </c>
      <c r="G210" s="133"/>
      <c r="H210" s="135" t="s">
        <v>173</v>
      </c>
      <c r="I210"/>
      <c r="J210" s="2"/>
    </row>
    <row r="211" spans="1:10" ht="15" customHeight="1">
      <c r="A211" s="179" t="s">
        <v>519</v>
      </c>
      <c r="B211" s="156" t="s">
        <v>639</v>
      </c>
      <c r="C211" s="156" t="s">
        <v>457</v>
      </c>
      <c r="D211" s="156" t="s">
        <v>210</v>
      </c>
      <c r="E211" s="156"/>
      <c r="F211" s="139"/>
      <c r="G211" s="178" t="s">
        <v>640</v>
      </c>
      <c r="H211" s="180">
        <v>0</v>
      </c>
      <c r="I211"/>
      <c r="J211" s="2"/>
    </row>
    <row r="212" spans="1:10" ht="15" customHeight="1">
      <c r="A212" s="181" t="s">
        <v>519</v>
      </c>
      <c r="B212" s="144" t="s">
        <v>639</v>
      </c>
      <c r="C212" s="144" t="s">
        <v>457</v>
      </c>
      <c r="D212" s="144" t="s">
        <v>212</v>
      </c>
      <c r="E212" s="144"/>
      <c r="F212" s="142"/>
      <c r="G212" s="147" t="s">
        <v>714</v>
      </c>
      <c r="H212" s="148">
        <v>0</v>
      </c>
      <c r="I212"/>
      <c r="J212" s="2"/>
    </row>
    <row r="213" spans="1:10" ht="17.25" customHeight="1">
      <c r="A213" s="182">
        <v>7</v>
      </c>
      <c r="B213" s="150">
        <v>2</v>
      </c>
      <c r="C213" s="150">
        <v>2</v>
      </c>
      <c r="D213" s="144"/>
      <c r="E213" s="144"/>
      <c r="F213" s="142"/>
      <c r="G213" s="145" t="s">
        <v>384</v>
      </c>
      <c r="H213" s="146">
        <v>0</v>
      </c>
      <c r="I213"/>
      <c r="J213" s="2"/>
    </row>
    <row r="214" spans="1:10" ht="15" customHeight="1">
      <c r="A214" s="182">
        <v>7</v>
      </c>
      <c r="B214" s="150">
        <v>2</v>
      </c>
      <c r="C214" s="150">
        <v>3</v>
      </c>
      <c r="D214" s="144"/>
      <c r="E214" s="144"/>
      <c r="F214" s="142"/>
      <c r="G214" s="145" t="s">
        <v>132</v>
      </c>
      <c r="H214" s="146">
        <v>0</v>
      </c>
      <c r="I214"/>
      <c r="J214" s="2"/>
    </row>
    <row r="215" spans="1:10" ht="15" customHeight="1">
      <c r="A215" s="182" t="s">
        <v>519</v>
      </c>
      <c r="B215" s="150" t="s">
        <v>639</v>
      </c>
      <c r="C215" s="150" t="s">
        <v>492</v>
      </c>
      <c r="D215" s="144"/>
      <c r="E215" s="144"/>
      <c r="F215" s="142"/>
      <c r="G215" s="145" t="s">
        <v>715</v>
      </c>
      <c r="H215" s="146">
        <f>+H216</f>
        <v>0</v>
      </c>
      <c r="I215"/>
      <c r="J215" s="2"/>
    </row>
    <row r="216" spans="1:10" ht="15" customHeight="1">
      <c r="A216" s="181" t="s">
        <v>519</v>
      </c>
      <c r="B216" s="144" t="s">
        <v>639</v>
      </c>
      <c r="C216" s="144" t="s">
        <v>492</v>
      </c>
      <c r="D216" s="144" t="s">
        <v>210</v>
      </c>
      <c r="E216" s="144"/>
      <c r="F216" s="142"/>
      <c r="G216" s="147" t="s">
        <v>716</v>
      </c>
      <c r="H216" s="146">
        <v>0</v>
      </c>
      <c r="I216"/>
      <c r="J216" s="2"/>
    </row>
    <row r="217" spans="1:10" ht="15" customHeight="1">
      <c r="A217" s="182">
        <v>7</v>
      </c>
      <c r="B217" s="150">
        <v>3</v>
      </c>
      <c r="C217" s="144"/>
      <c r="D217" s="144"/>
      <c r="E217" s="144"/>
      <c r="F217" s="142"/>
      <c r="G217" s="347" t="s">
        <v>387</v>
      </c>
      <c r="H217" s="351"/>
      <c r="I217"/>
      <c r="J217" s="2"/>
    </row>
    <row r="218" spans="1:10" ht="15" customHeight="1">
      <c r="A218" s="182">
        <v>7</v>
      </c>
      <c r="B218" s="150">
        <v>4</v>
      </c>
      <c r="C218" s="144"/>
      <c r="D218" s="144"/>
      <c r="E218" s="144"/>
      <c r="F218" s="142"/>
      <c r="G218" s="347" t="s">
        <v>385</v>
      </c>
      <c r="H218" s="351">
        <v>3778000</v>
      </c>
      <c r="I218"/>
      <c r="J218" s="2"/>
    </row>
    <row r="219" spans="1:10" ht="15" customHeight="1">
      <c r="A219" s="182">
        <v>7</v>
      </c>
      <c r="B219" s="150">
        <v>5</v>
      </c>
      <c r="C219" s="144"/>
      <c r="D219" s="144"/>
      <c r="E219" s="144"/>
      <c r="F219" s="142"/>
      <c r="G219" s="347" t="s">
        <v>386</v>
      </c>
      <c r="H219" s="351">
        <v>0</v>
      </c>
      <c r="I219"/>
      <c r="J219" s="2"/>
    </row>
    <row r="220" spans="1:10" ht="15" customHeight="1" thickBot="1">
      <c r="A220" s="151"/>
      <c r="B220" s="152"/>
      <c r="C220" s="152"/>
      <c r="D220" s="152"/>
      <c r="E220" s="152"/>
      <c r="F220" s="152"/>
      <c r="G220" s="154"/>
      <c r="H220" s="183"/>
      <c r="I220"/>
      <c r="J220" s="2"/>
    </row>
    <row r="221" spans="1:8" ht="15" customHeight="1" thickBot="1">
      <c r="A221" s="504" t="s">
        <v>179</v>
      </c>
      <c r="B221" s="505"/>
      <c r="C221" s="505"/>
      <c r="D221" s="505"/>
      <c r="E221" s="505"/>
      <c r="F221" s="505"/>
      <c r="G221" s="506"/>
      <c r="H221" s="367">
        <f>+H190+H191</f>
        <v>133508570</v>
      </c>
    </row>
    <row r="223" ht="12.75">
      <c r="H223" s="9"/>
    </row>
  </sheetData>
  <sheetProtection/>
  <mergeCells count="13">
    <mergeCell ref="A70:E70"/>
    <mergeCell ref="A131:G131"/>
    <mergeCell ref="A6:F6"/>
    <mergeCell ref="A207:G207"/>
    <mergeCell ref="A209:E209"/>
    <mergeCell ref="A221:G221"/>
    <mergeCell ref="A135:E135"/>
    <mergeCell ref="A205:G205"/>
    <mergeCell ref="A2:G2"/>
    <mergeCell ref="A4:G4"/>
    <mergeCell ref="A133:G133"/>
    <mergeCell ref="A66:G66"/>
    <mergeCell ref="A68:G68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2" r:id="rId1"/>
  <rowBreaks count="3" manualBreakCount="3">
    <brk id="64" max="255" man="1"/>
    <brk id="129" max="255" man="1"/>
    <brk id="203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75" zoomScalePageLayoutView="0" workbookViewId="0" topLeftCell="A1">
      <selection activeCell="A58" sqref="A58"/>
    </sheetView>
  </sheetViews>
  <sheetFormatPr defaultColWidth="11.421875" defaultRowHeight="12.75"/>
  <cols>
    <col min="1" max="1" width="52.421875" style="63" customWidth="1"/>
    <col min="2" max="2" width="12.7109375" style="0" bestFit="1" customWidth="1"/>
    <col min="3" max="3" width="13.7109375" style="43" bestFit="1" customWidth="1"/>
    <col min="4" max="4" width="13.00390625" style="43" bestFit="1" customWidth="1"/>
    <col min="5" max="5" width="10.421875" style="43" bestFit="1" customWidth="1"/>
    <col min="6" max="6" width="13.140625" style="43" bestFit="1" customWidth="1"/>
  </cols>
  <sheetData>
    <row r="1" ht="12.75">
      <c r="A1" s="78" t="str">
        <f>+indicadores!A1</f>
        <v>Ordenanza Nº 5677/08</v>
      </c>
    </row>
    <row r="2" spans="1:6" ht="15.75">
      <c r="A2" s="536" t="s">
        <v>12</v>
      </c>
      <c r="B2" s="536"/>
      <c r="C2" s="536"/>
      <c r="D2" s="536"/>
      <c r="E2" s="536"/>
      <c r="F2" s="536"/>
    </row>
    <row r="4" spans="1:6" ht="16.5" thickBot="1">
      <c r="A4" s="66"/>
      <c r="E4" s="556" t="s">
        <v>13</v>
      </c>
      <c r="F4" s="556"/>
    </row>
    <row r="5" spans="1:6" ht="12.75">
      <c r="A5" s="453" t="s">
        <v>14</v>
      </c>
      <c r="B5" s="454" t="s">
        <v>15</v>
      </c>
      <c r="C5" s="454" t="s">
        <v>16</v>
      </c>
      <c r="D5" s="557" t="s">
        <v>17</v>
      </c>
      <c r="E5" s="557"/>
      <c r="F5" s="558"/>
    </row>
    <row r="6" spans="1:7" ht="13.5" thickBot="1">
      <c r="A6" s="455"/>
      <c r="B6" s="456" t="s">
        <v>18</v>
      </c>
      <c r="C6" s="456"/>
      <c r="D6" s="456" t="s">
        <v>19</v>
      </c>
      <c r="E6" s="456" t="s">
        <v>20</v>
      </c>
      <c r="F6" s="457" t="s">
        <v>21</v>
      </c>
      <c r="G6" s="14"/>
    </row>
    <row r="7" spans="1:6" ht="12.75">
      <c r="A7" s="467" t="s">
        <v>253</v>
      </c>
      <c r="B7" s="468" t="s">
        <v>22</v>
      </c>
      <c r="C7" s="469">
        <f aca="true" t="shared" si="0" ref="C7:C47">+SUM(D7:F7)</f>
        <v>5000</v>
      </c>
      <c r="D7" s="470">
        <v>5000</v>
      </c>
      <c r="E7" s="470"/>
      <c r="F7" s="180"/>
    </row>
    <row r="8" spans="1:6" ht="12.75">
      <c r="A8" s="462" t="s">
        <v>244</v>
      </c>
      <c r="B8" s="447" t="s">
        <v>22</v>
      </c>
      <c r="C8" s="231">
        <f t="shared" si="0"/>
        <v>10500</v>
      </c>
      <c r="D8" s="190">
        <v>10500</v>
      </c>
      <c r="E8" s="190"/>
      <c r="F8" s="148"/>
    </row>
    <row r="9" spans="1:6" ht="12.75">
      <c r="A9" s="462" t="s">
        <v>895</v>
      </c>
      <c r="B9" s="447" t="s">
        <v>22</v>
      </c>
      <c r="C9" s="231">
        <f t="shared" si="0"/>
        <v>100000</v>
      </c>
      <c r="D9" s="190"/>
      <c r="E9" s="190">
        <v>100000</v>
      </c>
      <c r="F9" s="148"/>
    </row>
    <row r="10" spans="1:6" ht="12.75">
      <c r="A10" s="550" t="s">
        <v>896</v>
      </c>
      <c r="B10" s="546" t="s">
        <v>22</v>
      </c>
      <c r="C10" s="548">
        <v>5000</v>
      </c>
      <c r="D10" s="540">
        <v>5000</v>
      </c>
      <c r="E10" s="540"/>
      <c r="F10" s="542"/>
    </row>
    <row r="11" spans="1:6" ht="12.75">
      <c r="A11" s="551"/>
      <c r="B11" s="547"/>
      <c r="C11" s="549"/>
      <c r="D11" s="541"/>
      <c r="E11" s="541"/>
      <c r="F11" s="543"/>
    </row>
    <row r="12" spans="1:6" ht="12.75">
      <c r="A12" s="462" t="s">
        <v>252</v>
      </c>
      <c r="B12" s="447" t="s">
        <v>22</v>
      </c>
      <c r="C12" s="231">
        <f t="shared" si="0"/>
        <v>12000</v>
      </c>
      <c r="D12" s="190"/>
      <c r="E12" s="190">
        <v>12000</v>
      </c>
      <c r="F12" s="148"/>
    </row>
    <row r="13" spans="1:6" ht="12.75">
      <c r="A13" s="462" t="s">
        <v>255</v>
      </c>
      <c r="B13" s="447" t="s">
        <v>22</v>
      </c>
      <c r="C13" s="231">
        <f t="shared" si="0"/>
        <v>5000</v>
      </c>
      <c r="D13" s="190">
        <v>5000</v>
      </c>
      <c r="E13" s="190"/>
      <c r="F13" s="148"/>
    </row>
    <row r="14" spans="1:6" ht="12.75">
      <c r="A14" s="462" t="s">
        <v>897</v>
      </c>
      <c r="B14" s="447" t="s">
        <v>22</v>
      </c>
      <c r="C14" s="231">
        <f t="shared" si="0"/>
        <v>110000</v>
      </c>
      <c r="D14" s="190"/>
      <c r="E14" s="190">
        <v>110000</v>
      </c>
      <c r="F14" s="148"/>
    </row>
    <row r="15" spans="1:6" ht="12.75">
      <c r="A15" s="550" t="s">
        <v>929</v>
      </c>
      <c r="B15" s="546" t="s">
        <v>22</v>
      </c>
      <c r="C15" s="548">
        <v>50000</v>
      </c>
      <c r="D15" s="540"/>
      <c r="E15" s="540"/>
      <c r="F15" s="542">
        <v>50000</v>
      </c>
    </row>
    <row r="16" spans="1:6" ht="12.75">
      <c r="A16" s="551"/>
      <c r="B16" s="547" t="s">
        <v>22</v>
      </c>
      <c r="C16" s="549">
        <f t="shared" si="0"/>
        <v>50000</v>
      </c>
      <c r="D16" s="541"/>
      <c r="E16" s="541"/>
      <c r="F16" s="543">
        <v>50000</v>
      </c>
    </row>
    <row r="17" spans="1:6" ht="12.75">
      <c r="A17" s="462" t="s">
        <v>898</v>
      </c>
      <c r="B17" s="447" t="s">
        <v>22</v>
      </c>
      <c r="C17" s="231">
        <f t="shared" si="0"/>
        <v>35000</v>
      </c>
      <c r="D17" s="190"/>
      <c r="E17" s="190">
        <v>35000</v>
      </c>
      <c r="F17" s="148"/>
    </row>
    <row r="18" spans="1:6" ht="12.75">
      <c r="A18" s="462" t="s">
        <v>246</v>
      </c>
      <c r="B18" s="447" t="s">
        <v>22</v>
      </c>
      <c r="C18" s="231">
        <f t="shared" si="0"/>
        <v>10000</v>
      </c>
      <c r="D18" s="190"/>
      <c r="E18" s="190">
        <v>10000</v>
      </c>
      <c r="F18" s="148"/>
    </row>
    <row r="19" spans="1:6" ht="12.75">
      <c r="A19" s="462" t="s">
        <v>247</v>
      </c>
      <c r="B19" s="447" t="s">
        <v>22</v>
      </c>
      <c r="C19" s="231">
        <f t="shared" si="0"/>
        <v>15000</v>
      </c>
      <c r="D19" s="190"/>
      <c r="E19" s="190">
        <v>15000</v>
      </c>
      <c r="F19" s="148"/>
    </row>
    <row r="20" spans="1:6" ht="12.75">
      <c r="A20" s="462" t="s">
        <v>248</v>
      </c>
      <c r="B20" s="447" t="s">
        <v>22</v>
      </c>
      <c r="C20" s="231">
        <f t="shared" si="0"/>
        <v>10000</v>
      </c>
      <c r="D20" s="190"/>
      <c r="E20" s="190">
        <v>10000</v>
      </c>
      <c r="F20" s="148"/>
    </row>
    <row r="21" spans="1:6" ht="12.75">
      <c r="A21" s="462" t="s">
        <v>249</v>
      </c>
      <c r="B21" s="447" t="s">
        <v>22</v>
      </c>
      <c r="C21" s="231">
        <f t="shared" si="0"/>
        <v>15000</v>
      </c>
      <c r="D21" s="190"/>
      <c r="E21" s="190">
        <v>15000</v>
      </c>
      <c r="F21" s="148"/>
    </row>
    <row r="22" spans="1:6" ht="12.75">
      <c r="A22" s="463" t="s">
        <v>930</v>
      </c>
      <c r="B22" s="458" t="s">
        <v>22</v>
      </c>
      <c r="C22" s="231">
        <f t="shared" si="0"/>
        <v>125000</v>
      </c>
      <c r="D22" s="190"/>
      <c r="E22" s="190">
        <v>125000</v>
      </c>
      <c r="F22" s="148"/>
    </row>
    <row r="23" spans="1:6" ht="12.75">
      <c r="A23" s="544" t="s">
        <v>931</v>
      </c>
      <c r="B23" s="546" t="s">
        <v>22</v>
      </c>
      <c r="C23" s="548">
        <f t="shared" si="0"/>
        <v>20000</v>
      </c>
      <c r="D23" s="540">
        <v>20000</v>
      </c>
      <c r="E23" s="540"/>
      <c r="F23" s="542"/>
    </row>
    <row r="24" spans="1:6" ht="12.75">
      <c r="A24" s="545"/>
      <c r="B24" s="547" t="s">
        <v>22</v>
      </c>
      <c r="C24" s="549"/>
      <c r="D24" s="541">
        <v>20000</v>
      </c>
      <c r="E24" s="541"/>
      <c r="F24" s="543"/>
    </row>
    <row r="25" spans="1:6" ht="12.75">
      <c r="A25" s="462" t="s">
        <v>251</v>
      </c>
      <c r="B25" s="447" t="s">
        <v>22</v>
      </c>
      <c r="C25" s="231">
        <f t="shared" si="0"/>
        <v>7000</v>
      </c>
      <c r="D25" s="190"/>
      <c r="E25" s="190"/>
      <c r="F25" s="148">
        <v>7000</v>
      </c>
    </row>
    <row r="26" spans="1:6" ht="12.75">
      <c r="A26" s="462" t="s">
        <v>250</v>
      </c>
      <c r="B26" s="447" t="s">
        <v>22</v>
      </c>
      <c r="C26" s="231">
        <f t="shared" si="0"/>
        <v>15000</v>
      </c>
      <c r="D26" s="190">
        <v>15000</v>
      </c>
      <c r="E26" s="190"/>
      <c r="F26" s="148"/>
    </row>
    <row r="27" spans="1:6" ht="12.75">
      <c r="A27" s="462" t="s">
        <v>23</v>
      </c>
      <c r="B27" s="447" t="s">
        <v>22</v>
      </c>
      <c r="C27" s="231">
        <f t="shared" si="0"/>
        <v>350000</v>
      </c>
      <c r="D27" s="190"/>
      <c r="E27" s="190">
        <v>350000</v>
      </c>
      <c r="F27" s="148"/>
    </row>
    <row r="28" spans="1:6" ht="12.75">
      <c r="A28" s="462" t="s">
        <v>24</v>
      </c>
      <c r="B28" s="447" t="s">
        <v>22</v>
      </c>
      <c r="C28" s="231">
        <f t="shared" si="0"/>
        <v>318000</v>
      </c>
      <c r="D28" s="190"/>
      <c r="E28" s="190">
        <v>318000</v>
      </c>
      <c r="F28" s="148"/>
    </row>
    <row r="29" spans="1:6" ht="12.75">
      <c r="A29" s="466" t="s">
        <v>25</v>
      </c>
      <c r="B29" s="447" t="s">
        <v>22</v>
      </c>
      <c r="C29" s="231">
        <f t="shared" si="0"/>
        <v>96000</v>
      </c>
      <c r="D29" s="190"/>
      <c r="E29" s="190"/>
      <c r="F29" s="148">
        <v>96000</v>
      </c>
    </row>
    <row r="30" spans="1:6" ht="13.5" thickBot="1">
      <c r="A30" s="491" t="s">
        <v>26</v>
      </c>
      <c r="B30" s="492" t="s">
        <v>27</v>
      </c>
      <c r="C30" s="250">
        <f>+SUM(D30:F30)</f>
        <v>302550</v>
      </c>
      <c r="D30" s="249"/>
      <c r="E30" s="249">
        <v>302550</v>
      </c>
      <c r="F30" s="155"/>
    </row>
    <row r="31" spans="1:6" ht="15.75" customHeight="1" thickBot="1">
      <c r="A31" s="552" t="s">
        <v>28</v>
      </c>
      <c r="B31" s="552"/>
      <c r="C31" s="461">
        <f>SUM(C7:C30)</f>
        <v>1666050</v>
      </c>
      <c r="D31" s="461">
        <f>SUM(D7:D30)</f>
        <v>80500</v>
      </c>
      <c r="E31" s="461">
        <f>SUM(E7:E30)</f>
        <v>1402550</v>
      </c>
      <c r="F31" s="461">
        <f>SUM(F7:F30)</f>
        <v>203000</v>
      </c>
    </row>
    <row r="32" spans="1:6" s="260" customFormat="1" ht="12.75">
      <c r="A32" s="448"/>
      <c r="B32" s="449"/>
      <c r="C32" s="56"/>
      <c r="D32" s="76"/>
      <c r="E32" s="76"/>
      <c r="F32" s="76"/>
    </row>
    <row r="33" spans="1:6" s="260" customFormat="1" ht="12.75">
      <c r="A33" s="78" t="str">
        <f>+A1</f>
        <v>Ordenanza Nº 5677/08</v>
      </c>
      <c r="B33" s="449"/>
      <c r="C33" s="56"/>
      <c r="D33" s="76"/>
      <c r="E33" s="76"/>
      <c r="F33" s="76"/>
    </row>
    <row r="34" spans="1:6" s="260" customFormat="1" ht="15.75">
      <c r="A34" s="536" t="s">
        <v>12</v>
      </c>
      <c r="B34" s="536"/>
      <c r="C34" s="536"/>
      <c r="D34" s="536"/>
      <c r="E34" s="536"/>
      <c r="F34" s="536"/>
    </row>
    <row r="35" spans="1:6" s="260" customFormat="1" ht="12.75">
      <c r="A35" s="448"/>
      <c r="B35" s="449"/>
      <c r="C35" s="56"/>
      <c r="D35" s="76"/>
      <c r="E35" s="76"/>
      <c r="F35" s="76"/>
    </row>
    <row r="36" spans="1:6" ht="16.5" thickBot="1">
      <c r="A36" s="66"/>
      <c r="E36" s="556" t="s">
        <v>13</v>
      </c>
      <c r="F36" s="556"/>
    </row>
    <row r="37" spans="1:6" ht="12.75">
      <c r="A37" s="453" t="s">
        <v>14</v>
      </c>
      <c r="B37" s="454" t="s">
        <v>15</v>
      </c>
      <c r="C37" s="454" t="s">
        <v>16</v>
      </c>
      <c r="D37" s="557" t="s">
        <v>17</v>
      </c>
      <c r="E37" s="557"/>
      <c r="F37" s="558"/>
    </row>
    <row r="38" spans="1:7" ht="13.5" thickBot="1">
      <c r="A38" s="455"/>
      <c r="B38" s="456" t="s">
        <v>18</v>
      </c>
      <c r="C38" s="456"/>
      <c r="D38" s="456" t="s">
        <v>19</v>
      </c>
      <c r="E38" s="456" t="s">
        <v>20</v>
      </c>
      <c r="F38" s="457" t="s">
        <v>21</v>
      </c>
      <c r="G38" s="14"/>
    </row>
    <row r="39" spans="1:6" ht="12.75">
      <c r="A39" s="471" t="s">
        <v>177</v>
      </c>
      <c r="B39" s="468"/>
      <c r="C39" s="469">
        <f>+C31</f>
        <v>1666050</v>
      </c>
      <c r="D39" s="470">
        <f>+D31</f>
        <v>80500</v>
      </c>
      <c r="E39" s="470">
        <f>+E31</f>
        <v>1402550</v>
      </c>
      <c r="F39" s="180">
        <f>+F31</f>
        <v>203000</v>
      </c>
    </row>
    <row r="40" spans="1:6" ht="12.75">
      <c r="A40" s="462" t="s">
        <v>29</v>
      </c>
      <c r="B40" s="447" t="s">
        <v>27</v>
      </c>
      <c r="C40" s="231">
        <f t="shared" si="0"/>
        <v>21000</v>
      </c>
      <c r="D40" s="190">
        <v>21000</v>
      </c>
      <c r="E40" s="190"/>
      <c r="F40" s="148"/>
    </row>
    <row r="41" spans="1:6" ht="12.75">
      <c r="A41" s="462" t="s">
        <v>30</v>
      </c>
      <c r="B41" s="447" t="s">
        <v>27</v>
      </c>
      <c r="C41" s="231">
        <f t="shared" si="0"/>
        <v>244030</v>
      </c>
      <c r="D41" s="190"/>
      <c r="E41" s="190">
        <v>244030</v>
      </c>
      <c r="F41" s="148"/>
    </row>
    <row r="42" spans="1:6" ht="12.75">
      <c r="A42" s="462" t="s">
        <v>31</v>
      </c>
      <c r="B42" s="447" t="s">
        <v>27</v>
      </c>
      <c r="C42" s="231">
        <f t="shared" si="0"/>
        <v>179990</v>
      </c>
      <c r="D42" s="190">
        <v>179990</v>
      </c>
      <c r="E42" s="190"/>
      <c r="F42" s="148"/>
    </row>
    <row r="43" spans="1:6" ht="12.75">
      <c r="A43" s="462" t="s">
        <v>32</v>
      </c>
      <c r="B43" s="447" t="s">
        <v>27</v>
      </c>
      <c r="C43" s="231">
        <f t="shared" si="0"/>
        <v>105960</v>
      </c>
      <c r="D43" s="190">
        <v>105960</v>
      </c>
      <c r="E43" s="190"/>
      <c r="F43" s="148"/>
    </row>
    <row r="44" spans="1:6" ht="12.75">
      <c r="A44" s="462" t="s">
        <v>33</v>
      </c>
      <c r="B44" s="447" t="s">
        <v>27</v>
      </c>
      <c r="C44" s="231">
        <f t="shared" si="0"/>
        <v>72560</v>
      </c>
      <c r="D44" s="190">
        <v>72560</v>
      </c>
      <c r="E44" s="190"/>
      <c r="F44" s="148"/>
    </row>
    <row r="45" spans="1:6" ht="12.75">
      <c r="A45" s="462" t="s">
        <v>34</v>
      </c>
      <c r="B45" s="447" t="s">
        <v>27</v>
      </c>
      <c r="C45" s="231">
        <f t="shared" si="0"/>
        <v>280000</v>
      </c>
      <c r="D45" s="190">
        <v>280000</v>
      </c>
      <c r="E45" s="190"/>
      <c r="F45" s="148"/>
    </row>
    <row r="46" spans="1:6" ht="12.75">
      <c r="A46" s="462" t="s">
        <v>23</v>
      </c>
      <c r="B46" s="447" t="s">
        <v>27</v>
      </c>
      <c r="C46" s="231">
        <f t="shared" si="0"/>
        <v>1433170</v>
      </c>
      <c r="D46" s="190"/>
      <c r="E46" s="190">
        <v>1433170</v>
      </c>
      <c r="F46" s="148"/>
    </row>
    <row r="47" spans="1:6" ht="13.5" thickBot="1">
      <c r="A47" s="463" t="s">
        <v>35</v>
      </c>
      <c r="B47" s="458" t="s">
        <v>27</v>
      </c>
      <c r="C47" s="459">
        <f t="shared" si="0"/>
        <v>1505760</v>
      </c>
      <c r="D47" s="460"/>
      <c r="E47" s="460">
        <v>1505760</v>
      </c>
      <c r="F47" s="464"/>
    </row>
    <row r="48" spans="1:6" ht="15.75" customHeight="1" thickBot="1">
      <c r="A48" s="552" t="s">
        <v>36</v>
      </c>
      <c r="B48" s="552"/>
      <c r="C48" s="461">
        <f>SUM(C39:C47)</f>
        <v>5508520</v>
      </c>
      <c r="D48" s="461">
        <f>SUM(D39:D47)</f>
        <v>740010</v>
      </c>
      <c r="E48" s="461">
        <f>SUM(E39:E47)</f>
        <v>4585510</v>
      </c>
      <c r="F48" s="461">
        <f>SUM(F39:F47)</f>
        <v>203000</v>
      </c>
    </row>
    <row r="49" spans="1:6" ht="9" customHeight="1">
      <c r="A49" s="465"/>
      <c r="B49" s="450"/>
      <c r="C49" s="451"/>
      <c r="D49" s="190"/>
      <c r="E49" s="190"/>
      <c r="F49" s="148"/>
    </row>
    <row r="50" spans="1:6" ht="12.75">
      <c r="A50" s="466" t="s">
        <v>37</v>
      </c>
      <c r="B50" s="447" t="s">
        <v>27</v>
      </c>
      <c r="C50" s="231">
        <f>+SUM(D50:F50)</f>
        <v>1241000</v>
      </c>
      <c r="D50" s="190"/>
      <c r="E50" s="190">
        <v>1241000</v>
      </c>
      <c r="F50" s="148"/>
    </row>
    <row r="51" spans="1:6" ht="12.75">
      <c r="A51" s="466" t="s">
        <v>38</v>
      </c>
      <c r="B51" s="447" t="s">
        <v>27</v>
      </c>
      <c r="C51" s="231">
        <f>+SUM(D51:F51)</f>
        <v>1200000</v>
      </c>
      <c r="D51" s="190"/>
      <c r="E51" s="190">
        <v>1200000</v>
      </c>
      <c r="F51" s="148"/>
    </row>
    <row r="52" spans="1:6" ht="12.75">
      <c r="A52" s="466" t="s">
        <v>39</v>
      </c>
      <c r="B52" s="447" t="s">
        <v>27</v>
      </c>
      <c r="C52" s="231">
        <f>+SUM(D52:F52)</f>
        <v>1800000</v>
      </c>
      <c r="D52" s="190">
        <v>1800000</v>
      </c>
      <c r="E52" s="190"/>
      <c r="F52" s="148"/>
    </row>
    <row r="53" spans="1:6" ht="13.5" thickBot="1">
      <c r="A53" s="466" t="s">
        <v>40</v>
      </c>
      <c r="B53" s="447" t="s">
        <v>27</v>
      </c>
      <c r="C53" s="231">
        <f>+SUM(D53:F53)</f>
        <v>1384000</v>
      </c>
      <c r="D53" s="190">
        <v>1384000</v>
      </c>
      <c r="E53" s="190"/>
      <c r="F53" s="148"/>
    </row>
    <row r="54" spans="1:6" ht="15.75" customHeight="1" thickBot="1">
      <c r="A54" s="552" t="s">
        <v>41</v>
      </c>
      <c r="B54" s="552"/>
      <c r="C54" s="461">
        <f>SUM(C50:C53)</f>
        <v>5625000</v>
      </c>
      <c r="D54" s="461">
        <f>SUM(D50:D53)</f>
        <v>3184000</v>
      </c>
      <c r="E54" s="461">
        <f>SUM(E50:E53)</f>
        <v>2441000</v>
      </c>
      <c r="F54" s="461">
        <f>SUM(F50:F53)</f>
        <v>0</v>
      </c>
    </row>
    <row r="55" spans="1:6" ht="9" customHeight="1" thickBot="1">
      <c r="A55" s="553"/>
      <c r="B55" s="554"/>
      <c r="C55" s="554"/>
      <c r="D55" s="554"/>
      <c r="E55" s="554"/>
      <c r="F55" s="555"/>
    </row>
    <row r="56" spans="1:6" ht="15.75" customHeight="1" thickBot="1">
      <c r="A56" s="552" t="s">
        <v>42</v>
      </c>
      <c r="B56" s="552"/>
      <c r="C56" s="461">
        <f>+C54+C48</f>
        <v>11133520</v>
      </c>
      <c r="D56" s="461">
        <f>+D54+D48</f>
        <v>3924010</v>
      </c>
      <c r="E56" s="461">
        <f>+E54+E48</f>
        <v>7026510</v>
      </c>
      <c r="F56" s="461">
        <f>+F54+F48</f>
        <v>203000</v>
      </c>
    </row>
    <row r="57" spans="1:6" ht="13.5" thickBot="1">
      <c r="A57" s="472"/>
      <c r="B57" s="473"/>
      <c r="C57" s="474"/>
      <c r="D57" s="475"/>
      <c r="E57" s="475"/>
      <c r="F57" s="129"/>
    </row>
    <row r="58" ht="12.75">
      <c r="F58" s="452"/>
    </row>
    <row r="60" ht="12.75">
      <c r="C60" s="9"/>
    </row>
  </sheetData>
  <sheetProtection/>
  <mergeCells count="29">
    <mergeCell ref="D15:D16"/>
    <mergeCell ref="A2:F2"/>
    <mergeCell ref="E4:F4"/>
    <mergeCell ref="D5:F5"/>
    <mergeCell ref="A10:A11"/>
    <mergeCell ref="B10:B11"/>
    <mergeCell ref="C10:C11"/>
    <mergeCell ref="D10:D11"/>
    <mergeCell ref="E10:E11"/>
    <mergeCell ref="F10:F11"/>
    <mergeCell ref="F23:F24"/>
    <mergeCell ref="A54:B54"/>
    <mergeCell ref="A56:B56"/>
    <mergeCell ref="A55:F55"/>
    <mergeCell ref="A34:F34"/>
    <mergeCell ref="E36:F36"/>
    <mergeCell ref="D37:F37"/>
    <mergeCell ref="A48:B48"/>
    <mergeCell ref="A31:B31"/>
    <mergeCell ref="E15:E16"/>
    <mergeCell ref="F15:F16"/>
    <mergeCell ref="A23:A24"/>
    <mergeCell ref="B23:B24"/>
    <mergeCell ref="D23:D24"/>
    <mergeCell ref="C23:C24"/>
    <mergeCell ref="E23:E24"/>
    <mergeCell ref="A15:A16"/>
    <mergeCell ref="B15:B16"/>
    <mergeCell ref="C15:C16"/>
  </mergeCells>
  <printOptions horizontalCentered="1"/>
  <pageMargins left="0.75" right="0.75" top="0.53" bottom="1" header="0" footer="0"/>
  <pageSetup horizontalDpi="600" verticalDpi="600" orientation="landscape" paperSize="9" r:id="rId1"/>
  <rowBreaks count="1" manualBreakCount="1">
    <brk id="3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75" zoomScaleNormal="75" zoomScaleSheetLayoutView="75" zoomScalePageLayoutView="0" workbookViewId="0" topLeftCell="A1">
      <selection activeCell="B7" sqref="B7"/>
    </sheetView>
  </sheetViews>
  <sheetFormatPr defaultColWidth="11.421875" defaultRowHeight="12.75"/>
  <cols>
    <col min="1" max="1" width="50.57421875" style="15" bestFit="1" customWidth="1"/>
    <col min="2" max="2" width="16.8515625" style="15" customWidth="1"/>
    <col min="3" max="3" width="20.8515625" style="15" customWidth="1"/>
    <col min="4" max="4" width="19.8515625" style="15" customWidth="1"/>
    <col min="5" max="5" width="2.28125" style="15" customWidth="1"/>
    <col min="6" max="6" width="15.8515625" style="15" bestFit="1" customWidth="1"/>
    <col min="7" max="7" width="3.57421875" style="0" customWidth="1"/>
  </cols>
  <sheetData>
    <row r="1" spans="1:6" ht="12.75">
      <c r="A1" s="108" t="str">
        <f>+indicadores!A1</f>
        <v>Ordenanza Nº 5677/08</v>
      </c>
      <c r="B1" s="43"/>
      <c r="C1" s="43"/>
      <c r="D1" s="517"/>
      <c r="E1" s="517"/>
      <c r="F1" s="517"/>
    </row>
    <row r="2" spans="1:6" ht="15">
      <c r="A2" s="497" t="s">
        <v>326</v>
      </c>
      <c r="B2" s="497"/>
      <c r="C2" s="497"/>
      <c r="D2"/>
      <c r="E2"/>
      <c r="F2"/>
    </row>
    <row r="3" spans="1:6" ht="12.75">
      <c r="A3" s="106" t="s">
        <v>450</v>
      </c>
      <c r="B3" s="106"/>
      <c r="C3" s="106"/>
      <c r="D3"/>
      <c r="E3"/>
      <c r="F3"/>
    </row>
    <row r="4" spans="1:6" ht="12.75">
      <c r="A4" s="107" t="s">
        <v>68</v>
      </c>
      <c r="B4" s="107"/>
      <c r="C4" s="107"/>
      <c r="D4"/>
      <c r="E4"/>
      <c r="F4"/>
    </row>
    <row r="5" spans="1:6" ht="13.5" thickBot="1">
      <c r="A5" s="43"/>
      <c r="B5" s="43"/>
      <c r="C5" s="43"/>
      <c r="D5" s="43"/>
      <c r="E5"/>
      <c r="F5"/>
    </row>
    <row r="6" spans="1:6" ht="13.5" thickBot="1">
      <c r="A6" s="312" t="s">
        <v>124</v>
      </c>
      <c r="B6" s="312" t="s">
        <v>10</v>
      </c>
      <c r="C6" s="312" t="s">
        <v>451</v>
      </c>
      <c r="D6" s="312" t="s">
        <v>1</v>
      </c>
      <c r="E6"/>
      <c r="F6"/>
    </row>
    <row r="7" spans="1:6" ht="12.75">
      <c r="A7" s="187"/>
      <c r="B7" s="187"/>
      <c r="C7" s="187"/>
      <c r="D7" s="187"/>
      <c r="E7"/>
      <c r="F7"/>
    </row>
    <row r="8" spans="1:6" ht="12.75">
      <c r="A8" s="299" t="s">
        <v>320</v>
      </c>
      <c r="B8" s="293">
        <f>+B9+B12+B16</f>
        <v>113842930</v>
      </c>
      <c r="C8" s="293">
        <f>+C9+C12+C16</f>
        <v>131401865.86000001</v>
      </c>
      <c r="D8" s="293">
        <f>+D9+D12+D16</f>
        <v>148799081.82372</v>
      </c>
      <c r="E8"/>
      <c r="F8"/>
    </row>
    <row r="9" spans="1:6" ht="12.75">
      <c r="A9" s="300" t="s">
        <v>390</v>
      </c>
      <c r="B9" s="293">
        <f>+B10+B11</f>
        <v>42964500</v>
      </c>
      <c r="C9" s="293">
        <f>+C10+C11</f>
        <v>49094144.800000004</v>
      </c>
      <c r="D9" s="293">
        <f>+D10+D11</f>
        <v>55020527.11176001</v>
      </c>
      <c r="E9"/>
      <c r="F9"/>
    </row>
    <row r="10" spans="1:6" ht="12.75">
      <c r="A10" s="188" t="s">
        <v>732</v>
      </c>
      <c r="B10" s="125">
        <f>+COMPARACION!C14</f>
        <v>38026000</v>
      </c>
      <c r="C10" s="125">
        <f>+B10*supuestos!$D$9*(1+supuestos!$D$6)+proyec!B10*(1-supuestos!$D$9)*(1+supuestos!$D$8+supuestos!$D$7+supuestos!$D$6)</f>
        <v>44007489.800000004</v>
      </c>
      <c r="D10" s="125">
        <f>+C10*supuestos!$E$9*(1+supuestos!$E$6)+C10*(1-supuestos!$E$9)*(1+supuestos!$E$8+supuestos!$E$7+supuestos!$E$6)</f>
        <v>49781272.461760014</v>
      </c>
      <c r="E10"/>
      <c r="F10"/>
    </row>
    <row r="11" spans="1:6" ht="12.75">
      <c r="A11" s="188" t="s">
        <v>725</v>
      </c>
      <c r="B11" s="125">
        <f>+COMPARACION!C15</f>
        <v>4938500</v>
      </c>
      <c r="C11" s="125">
        <f>+B11*(1+'[1]SUPUESTOS'!D15)</f>
        <v>5086655</v>
      </c>
      <c r="D11" s="125">
        <f>+C11*(1+'[1]SUPUESTOS'!E15)</f>
        <v>5239254.65</v>
      </c>
      <c r="E11"/>
      <c r="F11"/>
    </row>
    <row r="12" spans="1:6" ht="12.75">
      <c r="A12" s="300" t="s">
        <v>389</v>
      </c>
      <c r="B12" s="293">
        <f>+B13+B14+B15</f>
        <v>37620000</v>
      </c>
      <c r="C12" s="293">
        <f>+C13</f>
        <v>43537626</v>
      </c>
      <c r="D12" s="293">
        <f>+D13</f>
        <v>49249762.53120001</v>
      </c>
      <c r="E12"/>
      <c r="F12"/>
    </row>
    <row r="13" spans="1:6" ht="12.75">
      <c r="A13" s="188" t="s">
        <v>733</v>
      </c>
      <c r="B13" s="125">
        <f>+COMPARACION!C17</f>
        <v>37620000</v>
      </c>
      <c r="C13" s="125">
        <f>+B13*supuestos!$D$9*(1+supuestos!$D$6)+proyec!B13*(1-supuestos!$D$9)*(1+supuestos!$D$8+supuestos!$D$7+supuestos!$D$6)</f>
        <v>43537626</v>
      </c>
      <c r="D13" s="125">
        <f>+C13*supuestos!$E$9*(1+supuestos!$E$6)+C13*(1-supuestos!$E$9)*(1+supuestos!$E$8+supuestos!$E$7+supuestos!$E$6)</f>
        <v>49249762.53120001</v>
      </c>
      <c r="E13"/>
      <c r="F13"/>
    </row>
    <row r="14" spans="1:6" ht="12.75">
      <c r="A14" s="188" t="s">
        <v>726</v>
      </c>
      <c r="B14" s="125">
        <f>+COMPARACION!C18</f>
        <v>0</v>
      </c>
      <c r="C14" s="125">
        <f>+B14*supuestos!$D$9*(1+supuestos!$D$6)+proyec!B14*(1-supuestos!$D$9)*(1+supuestos!$D$8+supuestos!$D$7+supuestos!$D$6)</f>
        <v>0</v>
      </c>
      <c r="D14" s="125">
        <f>+C14*supuestos!$E$9*(1+supuestos!$E$6)+C14*(1-supuestos!$E$9)*(1+supuestos!$E$8+supuestos!$E$7+supuestos!$E$6)</f>
        <v>0</v>
      </c>
      <c r="E14"/>
      <c r="F14"/>
    </row>
    <row r="15" spans="1:6" ht="12.75">
      <c r="A15" s="188" t="s">
        <v>727</v>
      </c>
      <c r="B15" s="125">
        <f>+COMPARACION!C19</f>
        <v>0</v>
      </c>
      <c r="C15" s="125">
        <v>0</v>
      </c>
      <c r="D15" s="125">
        <v>0</v>
      </c>
      <c r="E15"/>
      <c r="F15"/>
    </row>
    <row r="16" spans="1:6" ht="12.75">
      <c r="A16" s="300" t="s">
        <v>128</v>
      </c>
      <c r="B16" s="293">
        <f>+B17+B18</f>
        <v>33258430</v>
      </c>
      <c r="C16" s="293">
        <f>+C17+C18</f>
        <v>38770095.059999995</v>
      </c>
      <c r="D16" s="293">
        <f>+D17+D18</f>
        <v>44528792.18076</v>
      </c>
      <c r="E16"/>
      <c r="F16"/>
    </row>
    <row r="17" spans="1:6" ht="12.75">
      <c r="A17" s="188" t="s">
        <v>728</v>
      </c>
      <c r="B17" s="125">
        <f>+COMPARACION!C21</f>
        <v>25008690</v>
      </c>
      <c r="C17" s="125">
        <f>+B17*supuestos!D13*(1+supuestos!D12)+proyec!B17*(1-supuestos!D13)*(1+supuestos!D12+supuestos!D14)</f>
        <v>29860375.859999996</v>
      </c>
      <c r="D17" s="125">
        <f>+C17*supuestos!E13*(1+supuestos!E12)+proyec!C17*(1-supuestos!E13)*(1+supuestos!E12+supuestos!E14)</f>
        <v>34817198.25276</v>
      </c>
      <c r="E17"/>
      <c r="F17"/>
    </row>
    <row r="18" spans="1:6" ht="12.75">
      <c r="A18" s="188" t="s">
        <v>388</v>
      </c>
      <c r="B18" s="125">
        <f>+COMPARACION!C22</f>
        <v>8249740</v>
      </c>
      <c r="C18" s="125">
        <f>+B18*(1+supuestos!D12)</f>
        <v>8909719.200000001</v>
      </c>
      <c r="D18" s="125">
        <f>+C18*(1+supuestos!E12)</f>
        <v>9711593.928000001</v>
      </c>
      <c r="E18"/>
      <c r="F18"/>
    </row>
    <row r="19" spans="1:6" ht="12.75">
      <c r="A19" s="188"/>
      <c r="B19" s="125"/>
      <c r="C19" s="125"/>
      <c r="D19" s="125"/>
      <c r="E19"/>
      <c r="F19"/>
    </row>
    <row r="20" spans="1:6" ht="12.75">
      <c r="A20" s="299" t="s">
        <v>374</v>
      </c>
      <c r="B20" s="293">
        <f>+B22+B25+B23</f>
        <v>10711000</v>
      </c>
      <c r="C20" s="293">
        <f>+C22+C25</f>
        <v>12361121.3</v>
      </c>
      <c r="D20" s="293">
        <f>+D22+D25</f>
        <v>13982900.414560003</v>
      </c>
      <c r="E20"/>
      <c r="F20"/>
    </row>
    <row r="21" spans="1:6" ht="12.75">
      <c r="A21" s="188" t="s">
        <v>729</v>
      </c>
      <c r="B21" s="125">
        <f>+COMPARACION!C26</f>
        <v>0</v>
      </c>
      <c r="C21" s="125">
        <v>0</v>
      </c>
      <c r="D21" s="125">
        <v>0</v>
      </c>
      <c r="E21"/>
      <c r="F21"/>
    </row>
    <row r="22" spans="1:6" ht="12.75">
      <c r="A22" s="188" t="s">
        <v>391</v>
      </c>
      <c r="B22" s="125">
        <f>+COMPARACION!C27</f>
        <v>0</v>
      </c>
      <c r="C22" s="125">
        <f>+B22*(1+supuestos!D12)</f>
        <v>0</v>
      </c>
      <c r="D22" s="125">
        <f>+C22*(1+supuestos!E12)</f>
        <v>0</v>
      </c>
      <c r="E22"/>
      <c r="F22"/>
    </row>
    <row r="23" spans="1:6" ht="12.75">
      <c r="A23" s="188" t="s">
        <v>730</v>
      </c>
      <c r="B23" s="125">
        <f>+COMPARACION!C28</f>
        <v>30000</v>
      </c>
      <c r="C23" s="125">
        <f>+B23*(1+supuestos!D13)</f>
        <v>37200</v>
      </c>
      <c r="D23" s="125">
        <f>+C23*(1+supuestos!E13)</f>
        <v>46128</v>
      </c>
      <c r="E23"/>
      <c r="F23"/>
    </row>
    <row r="24" spans="1:6" ht="12.75">
      <c r="A24" s="188" t="s">
        <v>392</v>
      </c>
      <c r="B24" s="125">
        <f>+COMPARACION!C29</f>
        <v>0</v>
      </c>
      <c r="C24" s="125">
        <v>0</v>
      </c>
      <c r="D24" s="125">
        <v>0</v>
      </c>
      <c r="E24"/>
      <c r="F24"/>
    </row>
    <row r="25" spans="1:6" ht="13.5" thickBot="1">
      <c r="A25" s="188" t="s">
        <v>820</v>
      </c>
      <c r="B25" s="125">
        <f>+COMPARACION!C30</f>
        <v>10681000</v>
      </c>
      <c r="C25" s="125">
        <f>+B25*supuestos!$D$9*(1+supuestos!$D$6)+proyec!B25*(1-supuestos!$D$9)*(1+supuestos!$D$8+supuestos!$D$7+supuestos!$D$6)</f>
        <v>12361121.3</v>
      </c>
      <c r="D25" s="125">
        <f>+C25*supuestos!$E$9*(1+supuestos!$E$6)+C25*(1-supuestos!$E$9)*(1+supuestos!$E$8+supuestos!$E$7+supuestos!$E$6)</f>
        <v>13982900.414560003</v>
      </c>
      <c r="E25"/>
      <c r="F25"/>
    </row>
    <row r="26" spans="1:6" ht="13.5" thickBot="1">
      <c r="A26" s="332" t="s">
        <v>140</v>
      </c>
      <c r="B26" s="319">
        <f>+B8+B20</f>
        <v>124553930</v>
      </c>
      <c r="C26" s="319">
        <f>+C20+C8</f>
        <v>143762987.16000003</v>
      </c>
      <c r="D26" s="319">
        <f>+D20+D8</f>
        <v>162781982.23828</v>
      </c>
      <c r="E26"/>
      <c r="F26"/>
    </row>
    <row r="27" spans="1:6" ht="12.75">
      <c r="A27" s="300"/>
      <c r="B27" s="293"/>
      <c r="C27" s="293"/>
      <c r="D27" s="293"/>
      <c r="E27"/>
      <c r="F27"/>
    </row>
    <row r="28" spans="1:6" ht="12.75">
      <c r="A28" s="299" t="s">
        <v>127</v>
      </c>
      <c r="B28" s="293">
        <f>+B29+B33+B34</f>
        <v>112526190</v>
      </c>
      <c r="C28" s="293">
        <f>+C29+C33+C34</f>
        <v>121992990.05979782</v>
      </c>
      <c r="D28" s="293">
        <f>+D29+D33+D34</f>
        <v>131795852.24775183</v>
      </c>
      <c r="E28"/>
      <c r="F28"/>
    </row>
    <row r="29" spans="1:6" ht="12.75">
      <c r="A29" s="300" t="s">
        <v>129</v>
      </c>
      <c r="B29" s="293">
        <f>+B30+B31+B32</f>
        <v>107843080</v>
      </c>
      <c r="C29" s="293">
        <f>+C30+C31+C32</f>
        <v>117061997.57916799</v>
      </c>
      <c r="D29" s="293">
        <f>+D30+D31+D32</f>
        <v>126990694.92165405</v>
      </c>
      <c r="E29"/>
      <c r="F29"/>
    </row>
    <row r="30" spans="1:6" ht="12.75">
      <c r="A30" s="188" t="s">
        <v>130</v>
      </c>
      <c r="B30" s="125">
        <f>+COMPARACION!H14</f>
        <v>71974620</v>
      </c>
      <c r="C30" s="125">
        <f>+B30*supuestos!D16+(proyec!B30*(1-supuestos!D16)*1.02)*(1+supuestos!D18)</f>
        <v>79005561.51916799</v>
      </c>
      <c r="D30" s="125">
        <f>+C30*supuestos!E16+(proyec!C30*(1-supuestos!E16)*1.02)*(1+supuestos!E18)</f>
        <v>86723330.40395404</v>
      </c>
      <c r="E30"/>
      <c r="F30"/>
    </row>
    <row r="31" spans="1:6" ht="12.75">
      <c r="A31" s="188" t="s">
        <v>131</v>
      </c>
      <c r="B31" s="125">
        <f>+COMPARACION!H15</f>
        <v>6127080</v>
      </c>
      <c r="C31" s="125">
        <f>+B31*(1+supuestos!$D$8)</f>
        <v>6500831.88</v>
      </c>
      <c r="D31" s="125">
        <f>+C31*(1+supuestos!E8)</f>
        <v>6786868.48272</v>
      </c>
      <c r="E31"/>
      <c r="F31"/>
    </row>
    <row r="32" spans="1:6" ht="12.75">
      <c r="A32" s="188" t="s">
        <v>133</v>
      </c>
      <c r="B32" s="125">
        <f>+COMPARACION!H16</f>
        <v>29741380</v>
      </c>
      <c r="C32" s="125">
        <f>+B32*(1+supuestos!$D$8)</f>
        <v>31555604.18</v>
      </c>
      <c r="D32" s="125">
        <f>+C32*(1+supuestos!$D$8)</f>
        <v>33480496.03498</v>
      </c>
      <c r="E32"/>
      <c r="F32"/>
    </row>
    <row r="33" spans="1:6" ht="12.75">
      <c r="A33" s="300" t="s">
        <v>74</v>
      </c>
      <c r="B33" s="293">
        <f>+COMPARACION!H17</f>
        <v>2009000</v>
      </c>
      <c r="C33" s="293">
        <f>+B33*supuestos!D20</f>
        <v>2093761.7706298365</v>
      </c>
      <c r="D33" s="293">
        <f>+C33*supuestos!E20</f>
        <v>1794855.5427877856</v>
      </c>
      <c r="E33"/>
      <c r="F33"/>
    </row>
    <row r="34" spans="1:6" ht="12.75">
      <c r="A34" s="300" t="s">
        <v>192</v>
      </c>
      <c r="B34" s="293">
        <f>+COMPARACION!H18</f>
        <v>2674110</v>
      </c>
      <c r="C34" s="293">
        <f>+B34*(1+supuestos!$D$8)</f>
        <v>2837230.71</v>
      </c>
      <c r="D34" s="293">
        <f>+C34*(1+supuestos!$D$8)</f>
        <v>3010301.78331</v>
      </c>
      <c r="E34"/>
      <c r="F34"/>
    </row>
    <row r="35" spans="1:6" ht="12.75">
      <c r="A35" s="300"/>
      <c r="B35" s="293"/>
      <c r="C35" s="293"/>
      <c r="D35" s="293"/>
      <c r="E35"/>
      <c r="F35"/>
    </row>
    <row r="36" spans="1:6" ht="12.75">
      <c r="A36" s="300" t="s">
        <v>136</v>
      </c>
      <c r="B36" s="293">
        <f>+B37+B38+B39</f>
        <v>14053740</v>
      </c>
      <c r="C36" s="293">
        <f>+C37+C38+C39</f>
        <v>14452937.92</v>
      </c>
      <c r="D36" s="293">
        <f>+D37+D38+D39</f>
        <v>19980247.64512</v>
      </c>
      <c r="E36"/>
      <c r="F36"/>
    </row>
    <row r="37" spans="1:6" ht="12.75">
      <c r="A37" s="188" t="s">
        <v>137</v>
      </c>
      <c r="B37" s="125">
        <f>+COMPARACION!H22</f>
        <v>2620220</v>
      </c>
      <c r="C37" s="125">
        <f>+B37*(1+supuestos!D7)</f>
        <v>2714547.92</v>
      </c>
      <c r="D37" s="125">
        <f>+C37*(1+supuestos!E7)</f>
        <v>2812271.64512</v>
      </c>
      <c r="E37"/>
      <c r="F37"/>
    </row>
    <row r="38" spans="1:6" ht="12.75">
      <c r="A38" s="188" t="s">
        <v>138</v>
      </c>
      <c r="B38" s="125">
        <f>+COMPARACION!H23</f>
        <v>11083520</v>
      </c>
      <c r="C38" s="125">
        <v>11738390</v>
      </c>
      <c r="D38" s="125">
        <v>17167976</v>
      </c>
      <c r="E38"/>
      <c r="F38"/>
    </row>
    <row r="39" spans="1:6" ht="13.5" thickBot="1">
      <c r="A39" s="188" t="s">
        <v>139</v>
      </c>
      <c r="B39" s="125">
        <f>+COMPARACION!H25</f>
        <v>350000</v>
      </c>
      <c r="C39" s="125">
        <v>0</v>
      </c>
      <c r="D39" s="125">
        <v>0</v>
      </c>
      <c r="E39"/>
      <c r="F39" s="1"/>
    </row>
    <row r="40" spans="1:6" ht="13.5" thickBot="1">
      <c r="A40" s="332" t="s">
        <v>149</v>
      </c>
      <c r="B40" s="319">
        <f>+B36+B28</f>
        <v>126579930</v>
      </c>
      <c r="C40" s="319">
        <f>+C36+C28</f>
        <v>136445927.9797978</v>
      </c>
      <c r="D40" s="319">
        <f>+D36+D28</f>
        <v>151776099.89287183</v>
      </c>
      <c r="E40"/>
      <c r="F40"/>
    </row>
    <row r="41" spans="1:6" ht="12.75">
      <c r="A41" s="300"/>
      <c r="B41" s="295"/>
      <c r="C41" s="295"/>
      <c r="D41" s="295"/>
      <c r="E41"/>
      <c r="F41"/>
    </row>
    <row r="42" spans="1:6" ht="12.75">
      <c r="A42" s="301" t="s">
        <v>824</v>
      </c>
      <c r="B42" s="296">
        <f>+B8-B28+B33</f>
        <v>3325740</v>
      </c>
      <c r="C42" s="296">
        <f>+C8-C28+C33</f>
        <v>11502637.570832027</v>
      </c>
      <c r="D42" s="296">
        <f>+D8-D28+D33</f>
        <v>18798085.118755963</v>
      </c>
      <c r="E42"/>
      <c r="F42"/>
    </row>
    <row r="43" spans="1:6" ht="12.75">
      <c r="A43" s="300" t="s">
        <v>825</v>
      </c>
      <c r="B43" s="293">
        <f>+B8-B28</f>
        <v>1316740</v>
      </c>
      <c r="C43" s="293">
        <f>+C8-C28</f>
        <v>9408875.80020219</v>
      </c>
      <c r="D43" s="293">
        <f>+D8-D28</f>
        <v>17003229.575968176</v>
      </c>
      <c r="E43"/>
      <c r="F43"/>
    </row>
    <row r="44" spans="1:6" ht="12.75">
      <c r="A44" s="302" t="s">
        <v>826</v>
      </c>
      <c r="B44" s="298">
        <f>+B26-B40</f>
        <v>-2026000</v>
      </c>
      <c r="C44" s="298">
        <f>+C26-C40</f>
        <v>7317059.180202216</v>
      </c>
      <c r="D44" s="298">
        <f>+D26-D40</f>
        <v>11005882.345408171</v>
      </c>
      <c r="E44"/>
      <c r="F44"/>
    </row>
    <row r="45" spans="1:6" ht="12.75">
      <c r="A45" s="300"/>
      <c r="B45" s="293"/>
      <c r="C45" s="293"/>
      <c r="D45" s="293"/>
      <c r="E45"/>
      <c r="F45"/>
    </row>
    <row r="46" spans="1:6" ht="12.75">
      <c r="A46" s="300" t="s">
        <v>178</v>
      </c>
      <c r="B46" s="293">
        <f>+B47+B51+B55+B56</f>
        <v>8954640</v>
      </c>
      <c r="C46" s="293">
        <f>+C47+C51+C55</f>
        <v>0</v>
      </c>
      <c r="D46" s="293">
        <f>+D47+D51+D55</f>
        <v>0</v>
      </c>
      <c r="E46"/>
      <c r="F46"/>
    </row>
    <row r="47" spans="1:4" s="292" customFormat="1" ht="12.75">
      <c r="A47" s="303" t="s">
        <v>150</v>
      </c>
      <c r="B47" s="294">
        <f>+B48+B49+B50</f>
        <v>1300000</v>
      </c>
      <c r="C47" s="294">
        <f>+C48+C49+C50</f>
        <v>0</v>
      </c>
      <c r="D47" s="294">
        <f>+D48+D49+D50</f>
        <v>0</v>
      </c>
    </row>
    <row r="48" spans="1:6" ht="12.75">
      <c r="A48" s="188" t="s">
        <v>741</v>
      </c>
      <c r="B48" s="125">
        <f>+COMPARACION!C34</f>
        <v>1300000</v>
      </c>
      <c r="C48" s="125">
        <v>0</v>
      </c>
      <c r="D48" s="125">
        <v>0</v>
      </c>
      <c r="E48"/>
      <c r="F48"/>
    </row>
    <row r="49" spans="1:6" ht="12.75">
      <c r="A49" s="188" t="s">
        <v>742</v>
      </c>
      <c r="B49" s="125">
        <f>+COMPARACION!C35</f>
        <v>0</v>
      </c>
      <c r="C49" s="125">
        <v>0</v>
      </c>
      <c r="D49" s="125">
        <v>0</v>
      </c>
      <c r="E49"/>
      <c r="F49"/>
    </row>
    <row r="50" spans="1:6" ht="12.75">
      <c r="A50" s="188" t="s">
        <v>743</v>
      </c>
      <c r="B50" s="125">
        <f>+COMPARACION!C36</f>
        <v>0</v>
      </c>
      <c r="C50" s="125">
        <f>+B50</f>
        <v>0</v>
      </c>
      <c r="D50" s="125">
        <f>+C50</f>
        <v>0</v>
      </c>
      <c r="E50"/>
      <c r="F50"/>
    </row>
    <row r="51" spans="1:4" s="292" customFormat="1" ht="12.75">
      <c r="A51" s="303" t="s">
        <v>148</v>
      </c>
      <c r="B51" s="294">
        <f>+B52+B53</f>
        <v>0</v>
      </c>
      <c r="C51" s="294">
        <v>0</v>
      </c>
      <c r="D51" s="294">
        <v>0</v>
      </c>
    </row>
    <row r="52" spans="1:6" ht="12.75">
      <c r="A52" s="188" t="s">
        <v>827</v>
      </c>
      <c r="B52" s="125">
        <v>0</v>
      </c>
      <c r="C52" s="125">
        <v>0</v>
      </c>
      <c r="D52" s="125">
        <v>0</v>
      </c>
      <c r="E52"/>
      <c r="F52"/>
    </row>
    <row r="53" spans="1:6" ht="12.75">
      <c r="A53" s="188" t="s">
        <v>745</v>
      </c>
      <c r="B53" s="125">
        <v>0</v>
      </c>
      <c r="C53" s="125">
        <v>0</v>
      </c>
      <c r="D53" s="125">
        <v>0</v>
      </c>
      <c r="E53"/>
      <c r="F53"/>
    </row>
    <row r="54" spans="1:4" s="292" customFormat="1" ht="12.75">
      <c r="A54" s="303" t="s">
        <v>393</v>
      </c>
      <c r="B54" s="294">
        <v>0</v>
      </c>
      <c r="C54" s="294">
        <v>0</v>
      </c>
      <c r="D54" s="294">
        <v>0</v>
      </c>
    </row>
    <row r="55" spans="1:4" s="292" customFormat="1" ht="12.75">
      <c r="A55" s="303" t="s">
        <v>394</v>
      </c>
      <c r="B55" s="294">
        <f>+COMPARACION!C37</f>
        <v>3778000</v>
      </c>
      <c r="C55" s="294">
        <v>0</v>
      </c>
      <c r="D55" s="294">
        <v>0</v>
      </c>
    </row>
    <row r="56" spans="1:4" s="292" customFormat="1" ht="12.75">
      <c r="A56" s="303" t="s">
        <v>395</v>
      </c>
      <c r="B56" s="294">
        <f>+COMPARACION!C38</f>
        <v>3876640</v>
      </c>
      <c r="C56" s="294">
        <f>+B56*(1+supuestos!C8)</f>
        <v>4144128.1599999997</v>
      </c>
      <c r="D56" s="294">
        <f>+C56*(1+supuestos!D8)</f>
        <v>4396919.977759999</v>
      </c>
    </row>
    <row r="57" spans="1:6" ht="12.75">
      <c r="A57" s="188"/>
      <c r="B57" s="125"/>
      <c r="C57" s="125"/>
      <c r="D57" s="125"/>
      <c r="E57"/>
      <c r="F57"/>
    </row>
    <row r="58" spans="1:6" ht="12.75">
      <c r="A58" s="300" t="s">
        <v>141</v>
      </c>
      <c r="B58" s="293">
        <f>+B59+B60</f>
        <v>6928640</v>
      </c>
      <c r="C58" s="293">
        <f>+C59+C60</f>
        <v>7196128.16</v>
      </c>
      <c r="D58" s="293">
        <f>+D59+D60</f>
        <v>7448919.977759999</v>
      </c>
      <c r="E58"/>
      <c r="F58"/>
    </row>
    <row r="59" spans="1:6" ht="12.75">
      <c r="A59" s="188" t="s">
        <v>621</v>
      </c>
      <c r="B59" s="125">
        <f>+resumen!F20</f>
        <v>3052000</v>
      </c>
      <c r="C59" s="125">
        <f>+B59</f>
        <v>3052000</v>
      </c>
      <c r="D59" s="125">
        <f>+C59</f>
        <v>3052000</v>
      </c>
      <c r="E59"/>
      <c r="F59"/>
    </row>
    <row r="60" spans="1:6" ht="12.75">
      <c r="A60" s="188" t="s">
        <v>622</v>
      </c>
      <c r="B60" s="125">
        <f>+resumen!F21</f>
        <v>3876640</v>
      </c>
      <c r="C60" s="125">
        <f>+C56</f>
        <v>4144128.1599999997</v>
      </c>
      <c r="D60" s="125">
        <f>+D56</f>
        <v>4396919.977759999</v>
      </c>
      <c r="E60"/>
      <c r="F60"/>
    </row>
    <row r="61" spans="1:6" ht="12.75">
      <c r="A61" s="188"/>
      <c r="B61" s="125"/>
      <c r="C61" s="125"/>
      <c r="D61" s="125"/>
      <c r="E61"/>
      <c r="F61"/>
    </row>
    <row r="62" spans="1:6" ht="12.75">
      <c r="A62" s="301" t="s">
        <v>152</v>
      </c>
      <c r="B62" s="293">
        <f>+B46+B26</f>
        <v>133508570</v>
      </c>
      <c r="C62" s="293">
        <f>+C46+C26</f>
        <v>143762987.16000003</v>
      </c>
      <c r="D62" s="293">
        <f>+D46+D26</f>
        <v>162781982.23828</v>
      </c>
      <c r="E62"/>
      <c r="F62"/>
    </row>
    <row r="63" spans="1:6" ht="12.75">
      <c r="A63" s="302" t="s">
        <v>828</v>
      </c>
      <c r="B63" s="293">
        <f>+B40+B58</f>
        <v>133508570</v>
      </c>
      <c r="C63" s="293">
        <f>+C40+C58</f>
        <v>143642056.1397978</v>
      </c>
      <c r="D63" s="293">
        <f>+D40+D58</f>
        <v>159225019.8706318</v>
      </c>
      <c r="E63"/>
      <c r="F63"/>
    </row>
    <row r="64" spans="1:6" ht="13.5" thickBot="1">
      <c r="A64" s="304"/>
      <c r="B64" s="297"/>
      <c r="C64" s="297"/>
      <c r="D64" s="297"/>
      <c r="E64"/>
      <c r="F64"/>
    </row>
    <row r="65" spans="1:4" s="36" customFormat="1" ht="13.5" thickBot="1">
      <c r="A65" s="332" t="s">
        <v>829</v>
      </c>
      <c r="B65" s="319">
        <f>+B62-B63</f>
        <v>0</v>
      </c>
      <c r="C65" s="319">
        <f>+C62-C63</f>
        <v>120931.02020221949</v>
      </c>
      <c r="D65" s="319">
        <f>+D62-D63</f>
        <v>3556962.3676481843</v>
      </c>
    </row>
    <row r="66" spans="5:6" ht="12.75">
      <c r="E66"/>
      <c r="F66"/>
    </row>
  </sheetData>
  <sheetProtection/>
  <mergeCells count="2">
    <mergeCell ref="D1:F1"/>
    <mergeCell ref="A2:C2"/>
  </mergeCells>
  <printOptions horizontalCentered="1"/>
  <pageMargins left="0.66" right="0.31" top="0.31496062992125984" bottom="1" header="0" footer="0"/>
  <pageSetup horizontalDpi="600" verticalDpi="600" orientation="portrait" paperSize="9" scale="79" r:id="rId1"/>
  <colBreaks count="1" manualBreakCount="1">
    <brk id="5" max="64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G11" sqref="G11"/>
    </sheetView>
  </sheetViews>
  <sheetFormatPr defaultColWidth="11.421875" defaultRowHeight="12.75"/>
  <cols>
    <col min="2" max="2" width="42.140625" style="0" customWidth="1"/>
  </cols>
  <sheetData>
    <row r="1" spans="1:7" ht="12.75">
      <c r="A1" s="15"/>
      <c r="B1" s="108" t="str">
        <f>+proyec!A1</f>
        <v>Ordenanza Nº 5677/08</v>
      </c>
      <c r="C1" s="81"/>
      <c r="D1" s="102"/>
      <c r="F1" s="28"/>
      <c r="G1" s="43"/>
    </row>
    <row r="2" spans="1:6" ht="15">
      <c r="A2" s="497" t="s">
        <v>326</v>
      </c>
      <c r="B2" s="497"/>
      <c r="C2" s="497"/>
      <c r="D2" s="497"/>
      <c r="E2" s="497"/>
      <c r="F2" s="497"/>
    </row>
    <row r="3" spans="1:7" ht="12.75">
      <c r="A3" s="500" t="s">
        <v>75</v>
      </c>
      <c r="B3" s="500"/>
      <c r="C3" s="500"/>
      <c r="D3" s="500"/>
      <c r="E3" s="500"/>
      <c r="F3" s="500"/>
      <c r="G3" s="15"/>
    </row>
    <row r="4" spans="1:7" ht="13.5" thickBot="1">
      <c r="A4" s="15"/>
      <c r="B4" s="15"/>
      <c r="C4" s="15"/>
      <c r="D4" s="15"/>
      <c r="E4" s="15"/>
      <c r="F4" s="15"/>
      <c r="G4" s="15"/>
    </row>
    <row r="5" spans="1:7" ht="13.5" thickBot="1">
      <c r="A5" s="15"/>
      <c r="B5" s="332" t="s">
        <v>76</v>
      </c>
      <c r="C5" s="332" t="s">
        <v>69</v>
      </c>
      <c r="D5" s="332" t="s">
        <v>451</v>
      </c>
      <c r="E5" s="332" t="s">
        <v>1</v>
      </c>
      <c r="F5" s="15"/>
      <c r="G5" s="15"/>
    </row>
    <row r="6" spans="1:5" ht="12.75">
      <c r="A6" s="15"/>
      <c r="B6" s="289" t="s">
        <v>77</v>
      </c>
      <c r="C6" s="290">
        <v>0.07</v>
      </c>
      <c r="D6" s="290">
        <v>0.07</v>
      </c>
      <c r="E6" s="291">
        <v>0.06</v>
      </c>
    </row>
    <row r="7" spans="1:5" ht="12.75">
      <c r="A7" s="15"/>
      <c r="B7" s="415" t="s">
        <v>78</v>
      </c>
      <c r="C7" s="416">
        <v>0.04</v>
      </c>
      <c r="D7" s="416">
        <v>0.036</v>
      </c>
      <c r="E7" s="417">
        <v>0.036</v>
      </c>
    </row>
    <row r="8" spans="1:5" ht="12.75">
      <c r="A8" s="15"/>
      <c r="B8" s="415" t="s">
        <v>79</v>
      </c>
      <c r="C8" s="416">
        <v>0.069</v>
      </c>
      <c r="D8" s="416">
        <v>0.061</v>
      </c>
      <c r="E8" s="417">
        <v>0.044</v>
      </c>
    </row>
    <row r="9" spans="1:5" ht="12.75">
      <c r="A9" s="15"/>
      <c r="B9" s="415" t="s">
        <v>80</v>
      </c>
      <c r="C9" s="418">
        <v>0.1</v>
      </c>
      <c r="D9" s="418">
        <v>0.1</v>
      </c>
      <c r="E9" s="419">
        <v>0.11</v>
      </c>
    </row>
    <row r="10" spans="1:5" ht="12.75">
      <c r="A10" s="15"/>
      <c r="B10" s="415" t="s">
        <v>81</v>
      </c>
      <c r="C10" s="420">
        <v>3.19</v>
      </c>
      <c r="D10" s="420">
        <v>3.34</v>
      </c>
      <c r="E10" s="421">
        <v>3.46</v>
      </c>
    </row>
    <row r="11" spans="1:5" ht="12.75">
      <c r="A11" s="15"/>
      <c r="B11" s="415" t="s">
        <v>822</v>
      </c>
      <c r="C11" s="422">
        <v>0.09</v>
      </c>
      <c r="D11" s="422">
        <v>0.1</v>
      </c>
      <c r="E11" s="423">
        <v>0.11</v>
      </c>
    </row>
    <row r="12" spans="1:5" ht="12.75">
      <c r="A12" s="15"/>
      <c r="B12" s="415" t="s">
        <v>82</v>
      </c>
      <c r="C12" s="418">
        <v>0.06</v>
      </c>
      <c r="D12" s="418">
        <v>0.08</v>
      </c>
      <c r="E12" s="419">
        <v>0.09</v>
      </c>
    </row>
    <row r="13" spans="1:5" ht="12.75">
      <c r="A13" s="15"/>
      <c r="B13" s="415" t="s">
        <v>83</v>
      </c>
      <c r="C13" s="418">
        <v>0.24</v>
      </c>
      <c r="D13" s="418">
        <v>0.24</v>
      </c>
      <c r="E13" s="419">
        <v>0.24</v>
      </c>
    </row>
    <row r="14" spans="1:5" ht="12.75">
      <c r="A14" s="15"/>
      <c r="B14" s="415" t="s">
        <v>84</v>
      </c>
      <c r="C14" s="418">
        <v>0.15</v>
      </c>
      <c r="D14" s="418">
        <v>0.15</v>
      </c>
      <c r="E14" s="419">
        <v>0.1</v>
      </c>
    </row>
    <row r="15" spans="1:8" ht="12.75">
      <c r="A15" s="15"/>
      <c r="B15" s="415" t="s">
        <v>85</v>
      </c>
      <c r="C15" s="422">
        <v>0.05</v>
      </c>
      <c r="D15" s="422">
        <v>0.03</v>
      </c>
      <c r="E15" s="423">
        <v>0.03</v>
      </c>
      <c r="H15" s="43"/>
    </row>
    <row r="16" spans="1:5" ht="12.75">
      <c r="A16" s="15"/>
      <c r="B16" s="415" t="s">
        <v>86</v>
      </c>
      <c r="C16" s="424">
        <v>0.314</v>
      </c>
      <c r="D16" s="424">
        <v>0.314</v>
      </c>
      <c r="E16" s="425">
        <v>0.314</v>
      </c>
    </row>
    <row r="17" spans="1:5" ht="12.75">
      <c r="A17" s="15"/>
      <c r="B17" s="415" t="s">
        <v>87</v>
      </c>
      <c r="C17" s="426"/>
      <c r="D17" s="426"/>
      <c r="E17" s="427"/>
    </row>
    <row r="18" spans="1:5" ht="12.75">
      <c r="A18" s="15"/>
      <c r="B18" s="415" t="s">
        <v>88</v>
      </c>
      <c r="C18" s="422">
        <v>0.12</v>
      </c>
      <c r="D18" s="422">
        <v>0.12</v>
      </c>
      <c r="E18" s="423">
        <v>0.12</v>
      </c>
    </row>
    <row r="19" spans="1:5" ht="12.75">
      <c r="A19" s="15"/>
      <c r="B19" s="415"/>
      <c r="C19" s="147"/>
      <c r="D19" s="147"/>
      <c r="E19" s="428"/>
    </row>
    <row r="20" spans="1:5" ht="13.5" thickBot="1">
      <c r="A20" s="15"/>
      <c r="B20" s="429" t="s">
        <v>823</v>
      </c>
      <c r="C20" s="430">
        <v>0</v>
      </c>
      <c r="D20" s="430">
        <f>1+((D8-C8)/C8+(D10-C10)/C10+(D11-C11)/C11)</f>
        <v>1.0421910256992715</v>
      </c>
      <c r="E20" s="431">
        <f>1+((E8-D8)/D8+(E10-D10)/D10+(E11-D11)/D11)</f>
        <v>0.8572396191224109</v>
      </c>
    </row>
    <row r="21" ht="13.5" thickTop="1"/>
    <row r="22" ht="12.75">
      <c r="B22" s="43" t="s">
        <v>2</v>
      </c>
    </row>
    <row r="23" ht="12.75">
      <c r="B23" s="87" t="s">
        <v>3</v>
      </c>
    </row>
    <row r="24" ht="12.75">
      <c r="B24" s="87" t="s">
        <v>4</v>
      </c>
    </row>
  </sheetData>
  <sheetProtection/>
  <mergeCells count="2">
    <mergeCell ref="A3:F3"/>
    <mergeCell ref="A2:F2"/>
  </mergeCells>
  <printOptions horizontalCentered="1"/>
  <pageMargins left="0.75" right="0.75" top="0.6299212598425197" bottom="1" header="0" footer="0"/>
  <pageSetup horizontalDpi="600" verticalDpi="600" orientation="portrait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8"/>
  <sheetViews>
    <sheetView zoomScale="60" zoomScaleNormal="60" zoomScalePageLayoutView="0" workbookViewId="0" topLeftCell="A1">
      <selection activeCell="D2" sqref="D2"/>
    </sheetView>
  </sheetViews>
  <sheetFormatPr defaultColWidth="11.421875" defaultRowHeight="12.75"/>
  <cols>
    <col min="1" max="1" width="71.00390625" style="0" customWidth="1"/>
    <col min="2" max="2" width="27.28125" style="0" customWidth="1"/>
  </cols>
  <sheetData>
    <row r="1" spans="1:3" ht="12.75">
      <c r="A1" s="43" t="s">
        <v>940</v>
      </c>
      <c r="B1" s="109"/>
      <c r="C1" s="28"/>
    </row>
    <row r="2" spans="1:6" ht="15">
      <c r="A2" s="497" t="s">
        <v>326</v>
      </c>
      <c r="B2" s="497"/>
      <c r="C2" s="104"/>
      <c r="D2" s="104"/>
      <c r="E2" s="104"/>
      <c r="F2" s="104"/>
    </row>
    <row r="3" spans="1:6" ht="15">
      <c r="A3" s="104"/>
      <c r="B3" s="104"/>
      <c r="C3" s="104"/>
      <c r="D3" s="104"/>
      <c r="E3" s="104"/>
      <c r="F3" s="104"/>
    </row>
    <row r="4" spans="1:3" ht="12.75">
      <c r="A4" s="500" t="s">
        <v>89</v>
      </c>
      <c r="B4" s="500"/>
      <c r="C4" s="15"/>
    </row>
    <row r="5" spans="2:3" ht="12.75">
      <c r="B5" s="110"/>
      <c r="C5" s="15"/>
    </row>
    <row r="6" spans="1:3" ht="12.75">
      <c r="A6" s="28"/>
      <c r="B6" s="110"/>
      <c r="C6" s="15"/>
    </row>
    <row r="7" ht="13.5" thickBot="1">
      <c r="B7" s="111"/>
    </row>
    <row r="8" spans="1:2" ht="13.5" thickBot="1">
      <c r="A8" s="332" t="s">
        <v>90</v>
      </c>
      <c r="B8" s="332" t="s">
        <v>91</v>
      </c>
    </row>
    <row r="9" ht="12.75">
      <c r="B9" s="1"/>
    </row>
    <row r="10" spans="1:2" ht="15" customHeight="1">
      <c r="A10" s="435" t="s">
        <v>92</v>
      </c>
      <c r="B10" s="436">
        <v>70000</v>
      </c>
    </row>
    <row r="11" spans="1:2" ht="15" customHeight="1">
      <c r="A11" s="435" t="s">
        <v>93</v>
      </c>
      <c r="B11" s="436">
        <v>18000</v>
      </c>
    </row>
    <row r="12" spans="1:2" ht="15" customHeight="1">
      <c r="A12" s="435" t="s">
        <v>94</v>
      </c>
      <c r="B12" s="436">
        <v>165000</v>
      </c>
    </row>
    <row r="13" spans="1:2" ht="15" customHeight="1" thickBot="1">
      <c r="A13" s="435" t="s">
        <v>95</v>
      </c>
      <c r="B13" s="436">
        <v>140000</v>
      </c>
    </row>
    <row r="14" spans="1:2" ht="13.5" thickBot="1">
      <c r="A14" s="332" t="s">
        <v>96</v>
      </c>
      <c r="B14" s="437">
        <f>SUM(B10:B13)</f>
        <v>393000</v>
      </c>
    </row>
    <row r="15" ht="12.75">
      <c r="B15" s="1"/>
    </row>
    <row r="16" ht="12.75">
      <c r="B16" s="1"/>
    </row>
    <row r="17" ht="12.75">
      <c r="B17" s="1"/>
    </row>
    <row r="18" ht="12.75">
      <c r="B18" s="1"/>
    </row>
  </sheetData>
  <sheetProtection/>
  <mergeCells count="2">
    <mergeCell ref="A4:B4"/>
    <mergeCell ref="A2:B2"/>
  </mergeCells>
  <printOptions horizontalCentered="1"/>
  <pageMargins left="0.75" right="0.75" top="0.63" bottom="1" header="0" footer="0"/>
  <pageSetup horizontalDpi="600" verticalDpi="6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75" zoomScaleNormal="60" zoomScaleSheetLayoutView="75" zoomScalePageLayoutView="0" workbookViewId="0" topLeftCell="A27">
      <selection activeCell="D54" sqref="D54"/>
    </sheetView>
  </sheetViews>
  <sheetFormatPr defaultColWidth="11.421875" defaultRowHeight="12.75"/>
  <cols>
    <col min="1" max="1" width="123.140625" style="0" customWidth="1"/>
    <col min="2" max="2" width="18.8515625" style="111" customWidth="1"/>
    <col min="3" max="3" width="15.140625" style="0" bestFit="1" customWidth="1"/>
    <col min="4" max="4" width="12.28125" style="0" bestFit="1" customWidth="1"/>
    <col min="5" max="5" width="13.28125" style="0" bestFit="1" customWidth="1"/>
  </cols>
  <sheetData>
    <row r="1" spans="1:3" ht="12.75">
      <c r="A1" s="98" t="str">
        <f>+'costo trib'!A1</f>
        <v>Ordenanza Nº 5677/08</v>
      </c>
      <c r="B1" s="102"/>
      <c r="C1" s="28"/>
    </row>
    <row r="2" spans="1:5" ht="15">
      <c r="A2" s="104" t="s">
        <v>326</v>
      </c>
      <c r="B2" s="104"/>
      <c r="C2" s="104"/>
      <c r="D2" s="104"/>
      <c r="E2" s="104"/>
    </row>
    <row r="3" spans="1:5" ht="12.75">
      <c r="A3" s="28" t="s">
        <v>97</v>
      </c>
      <c r="B3" s="110"/>
      <c r="C3" s="15"/>
      <c r="D3" s="15"/>
      <c r="E3" s="15"/>
    </row>
    <row r="4" ht="13.5" thickBot="1"/>
    <row r="5" spans="1:2" ht="15.75" thickBot="1">
      <c r="A5" s="438" t="s">
        <v>98</v>
      </c>
      <c r="B5" s="438" t="s">
        <v>91</v>
      </c>
    </row>
    <row r="6" spans="1:2" ht="12.75">
      <c r="A6" s="28" t="s">
        <v>6</v>
      </c>
      <c r="B6" s="112"/>
    </row>
    <row r="7" spans="1:2" ht="25.5">
      <c r="A7" s="276" t="s">
        <v>804</v>
      </c>
      <c r="B7" s="440">
        <v>190000</v>
      </c>
    </row>
    <row r="8" spans="1:2" ht="15">
      <c r="A8" s="276"/>
      <c r="B8" s="440"/>
    </row>
    <row r="9" spans="1:2" ht="15">
      <c r="A9" s="28" t="s">
        <v>7</v>
      </c>
      <c r="B9" s="440"/>
    </row>
    <row r="10" spans="1:2" ht="15">
      <c r="A10" s="432" t="s">
        <v>5</v>
      </c>
      <c r="B10" s="440">
        <v>247480</v>
      </c>
    </row>
    <row r="11" ht="14.25">
      <c r="B11" s="441"/>
    </row>
    <row r="12" spans="1:2" ht="14.25">
      <c r="A12" s="28" t="s">
        <v>8</v>
      </c>
      <c r="B12" s="441"/>
    </row>
    <row r="13" spans="1:5" ht="14.25">
      <c r="A13" s="105" t="s">
        <v>99</v>
      </c>
      <c r="B13" s="441">
        <v>180700</v>
      </c>
      <c r="C13" s="85"/>
      <c r="D13" s="85"/>
      <c r="E13" s="85"/>
    </row>
    <row r="14" spans="1:5" ht="14.25">
      <c r="A14" s="105" t="s">
        <v>100</v>
      </c>
      <c r="B14" s="441">
        <v>46000</v>
      </c>
      <c r="C14" s="85"/>
      <c r="D14" s="85"/>
      <c r="E14" s="85"/>
    </row>
    <row r="15" spans="1:5" ht="14.25">
      <c r="A15" s="105" t="s">
        <v>101</v>
      </c>
      <c r="B15" s="442">
        <v>3300</v>
      </c>
      <c r="C15" s="85"/>
      <c r="D15" s="85"/>
      <c r="E15" s="85"/>
    </row>
    <row r="16" spans="1:5" ht="15">
      <c r="A16" s="105" t="s">
        <v>102</v>
      </c>
      <c r="B16" s="440">
        <f>SUM(B13:B15)</f>
        <v>230000</v>
      </c>
      <c r="C16" s="85"/>
      <c r="D16" s="85"/>
      <c r="E16" s="85"/>
    </row>
    <row r="17" ht="14.25">
      <c r="B17" s="441"/>
    </row>
    <row r="18" spans="1:2" ht="14.25">
      <c r="A18" s="28" t="s">
        <v>806</v>
      </c>
      <c r="B18" s="441"/>
    </row>
    <row r="19" spans="1:2" ht="15">
      <c r="A19" t="s">
        <v>103</v>
      </c>
      <c r="B19" s="440">
        <v>19520</v>
      </c>
    </row>
    <row r="20" ht="14.25">
      <c r="B20" s="441"/>
    </row>
    <row r="21" spans="1:2" ht="14.25">
      <c r="A21" s="28" t="s">
        <v>9</v>
      </c>
      <c r="B21" s="441"/>
    </row>
    <row r="22" spans="1:2" ht="14.25">
      <c r="A22" t="s">
        <v>104</v>
      </c>
      <c r="B22" s="441">
        <v>161760</v>
      </c>
    </row>
    <row r="23" spans="1:2" ht="14.25">
      <c r="A23" t="s">
        <v>105</v>
      </c>
      <c r="B23" s="441">
        <v>1000000</v>
      </c>
    </row>
    <row r="24" spans="1:2" ht="15" thickBot="1">
      <c r="A24" t="s">
        <v>106</v>
      </c>
      <c r="B24" s="443">
        <v>131270</v>
      </c>
    </row>
    <row r="25" spans="1:3" ht="15">
      <c r="A25" t="s">
        <v>107</v>
      </c>
      <c r="B25" s="440">
        <f>SUM(B22:B24)</f>
        <v>1293030</v>
      </c>
      <c r="C25" s="277"/>
    </row>
    <row r="26" ht="14.25">
      <c r="B26" s="441"/>
    </row>
    <row r="27" spans="1:2" ht="14.25">
      <c r="A27" s="28" t="s">
        <v>805</v>
      </c>
      <c r="B27" s="444"/>
    </row>
    <row r="28" spans="1:2" ht="15">
      <c r="A28" t="s">
        <v>808</v>
      </c>
      <c r="B28" s="445"/>
    </row>
    <row r="29" spans="1:2" ht="15">
      <c r="A29" t="s">
        <v>809</v>
      </c>
      <c r="B29" s="445">
        <v>650000</v>
      </c>
    </row>
    <row r="30" ht="14.25">
      <c r="B30" s="441"/>
    </row>
    <row r="31" ht="14.25">
      <c r="B31" s="441"/>
    </row>
    <row r="32" spans="1:2" ht="14.25">
      <c r="A32" s="28" t="s">
        <v>108</v>
      </c>
      <c r="B32" s="444"/>
    </row>
    <row r="33" spans="1:2" ht="15">
      <c r="A33" t="s">
        <v>807</v>
      </c>
      <c r="B33" s="445">
        <v>44080</v>
      </c>
    </row>
    <row r="34" ht="15.75" thickBot="1">
      <c r="B34" s="446"/>
    </row>
    <row r="35" spans="1:2" ht="15.75" thickBot="1">
      <c r="A35" s="438" t="s">
        <v>109</v>
      </c>
      <c r="B35" s="439">
        <f>+B7+B16+B19+B25+B29+B33+B10</f>
        <v>2674110</v>
      </c>
    </row>
  </sheetData>
  <sheetProtection/>
  <printOptions horizontalCentered="1"/>
  <pageMargins left="0.4724409448818898" right="0.75" top="0.7086614173228347" bottom="1" header="0" footer="0"/>
  <pageSetup horizontalDpi="600" verticalDpi="600" orientation="portrait" paperSize="9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2051"/>
  <sheetViews>
    <sheetView view="pageBreakPreview" zoomScale="75" zoomScaleNormal="75" zoomScaleSheetLayoutView="75" zoomScalePageLayoutView="0" workbookViewId="0" topLeftCell="A1">
      <selection activeCell="E4" sqref="E4"/>
    </sheetView>
  </sheetViews>
  <sheetFormatPr defaultColWidth="11.421875" defaultRowHeight="12.75"/>
  <cols>
    <col min="1" max="1" width="85.7109375" style="278" customWidth="1"/>
    <col min="2" max="2" width="33.7109375" style="278" bestFit="1" customWidth="1"/>
    <col min="3" max="3" width="20.140625" style="476" bestFit="1" customWidth="1"/>
    <col min="4" max="4" width="11.421875" style="278" customWidth="1"/>
    <col min="5" max="5" width="15.7109375" style="278" bestFit="1" customWidth="1"/>
    <col min="6" max="16384" width="11.421875" style="278" customWidth="1"/>
  </cols>
  <sheetData>
    <row r="2" ht="15">
      <c r="C2" s="476" t="s">
        <v>940</v>
      </c>
    </row>
    <row r="3" spans="1:3" ht="18">
      <c r="A3" s="565" t="s">
        <v>326</v>
      </c>
      <c r="B3" s="565"/>
      <c r="C3" s="565"/>
    </row>
    <row r="4" ht="15.75" thickBot="1">
      <c r="A4" s="278" t="s">
        <v>940</v>
      </c>
    </row>
    <row r="5" spans="1:3" ht="16.5" thickBot="1">
      <c r="A5" s="566" t="s">
        <v>243</v>
      </c>
      <c r="B5" s="567"/>
      <c r="C5" s="568"/>
    </row>
    <row r="6" spans="1:3" s="279" customFormat="1" ht="15">
      <c r="A6" s="396"/>
      <c r="B6" s="397"/>
      <c r="C6" s="477"/>
    </row>
    <row r="7" spans="1:3" ht="15">
      <c r="A7" s="398" t="s">
        <v>110</v>
      </c>
      <c r="B7" s="395" t="s">
        <v>257</v>
      </c>
      <c r="C7" s="478" t="s">
        <v>889</v>
      </c>
    </row>
    <row r="8" spans="1:3" ht="7.5" customHeight="1">
      <c r="A8" s="399"/>
      <c r="B8" s="279"/>
      <c r="C8" s="479"/>
    </row>
    <row r="9" spans="1:3" ht="18">
      <c r="A9" s="400" t="s">
        <v>111</v>
      </c>
      <c r="B9" s="279"/>
      <c r="C9" s="479"/>
    </row>
    <row r="10" spans="1:3" ht="18">
      <c r="A10" s="401"/>
      <c r="B10" s="279"/>
      <c r="C10" s="479"/>
    </row>
    <row r="11" spans="1:3" ht="15.75">
      <c r="A11" s="402" t="s">
        <v>112</v>
      </c>
      <c r="B11" s="279"/>
      <c r="C11" s="479"/>
    </row>
    <row r="12" spans="1:3" ht="15">
      <c r="A12" s="281" t="s">
        <v>253</v>
      </c>
      <c r="B12" s="280" t="s">
        <v>254</v>
      </c>
      <c r="C12" s="480">
        <v>5000</v>
      </c>
    </row>
    <row r="13" spans="1:4" ht="15">
      <c r="A13" s="403"/>
      <c r="B13" s="10"/>
      <c r="C13" s="481"/>
      <c r="D13" s="282"/>
    </row>
    <row r="14" spans="1:3" ht="18">
      <c r="A14" s="400" t="s">
        <v>115</v>
      </c>
      <c r="B14" s="283"/>
      <c r="C14" s="482"/>
    </row>
    <row r="15" spans="1:3" ht="15">
      <c r="A15" s="404"/>
      <c r="B15" s="283"/>
      <c r="C15" s="482"/>
    </row>
    <row r="16" spans="1:3" ht="15.75">
      <c r="A16" s="405" t="s">
        <v>112</v>
      </c>
      <c r="B16" s="283"/>
      <c r="C16" s="482"/>
    </row>
    <row r="17" spans="1:3" ht="15">
      <c r="A17" s="281" t="s">
        <v>11</v>
      </c>
      <c r="B17" s="253" t="s">
        <v>899</v>
      </c>
      <c r="C17" s="480">
        <v>350000</v>
      </c>
    </row>
    <row r="18" spans="1:3" ht="15">
      <c r="A18" s="281" t="s">
        <v>244</v>
      </c>
      <c r="B18" s="253" t="s">
        <v>899</v>
      </c>
      <c r="C18" s="480">
        <v>10500</v>
      </c>
    </row>
    <row r="19" spans="1:3" ht="15">
      <c r="A19" s="406"/>
      <c r="B19" s="10"/>
      <c r="C19" s="483"/>
    </row>
    <row r="20" spans="1:3" ht="18">
      <c r="A20" s="400" t="s">
        <v>893</v>
      </c>
      <c r="B20" s="283"/>
      <c r="C20" s="482"/>
    </row>
    <row r="21" spans="1:3" ht="15">
      <c r="A21" s="404"/>
      <c r="B21" s="283"/>
      <c r="C21" s="482"/>
    </row>
    <row r="22" spans="1:3" ht="15.75">
      <c r="A22" s="405" t="s">
        <v>112</v>
      </c>
      <c r="B22" s="283"/>
      <c r="C22" s="482"/>
    </row>
    <row r="23" spans="1:3" ht="15">
      <c r="A23" s="281" t="s">
        <v>895</v>
      </c>
      <c r="B23" s="253" t="s">
        <v>899</v>
      </c>
      <c r="C23" s="480">
        <v>100000</v>
      </c>
    </row>
    <row r="24" spans="1:3" ht="15">
      <c r="A24" s="406"/>
      <c r="B24" s="10"/>
      <c r="C24" s="483"/>
    </row>
    <row r="25" spans="1:3" ht="18">
      <c r="A25" s="400" t="s">
        <v>116</v>
      </c>
      <c r="B25" s="279"/>
      <c r="C25" s="484"/>
    </row>
    <row r="26" spans="1:3" ht="15.75">
      <c r="A26" s="402"/>
      <c r="B26" s="279"/>
      <c r="C26" s="484"/>
    </row>
    <row r="27" spans="1:3" ht="15.75">
      <c r="A27" s="405" t="s">
        <v>112</v>
      </c>
      <c r="B27" s="283"/>
      <c r="C27" s="482"/>
    </row>
    <row r="28" spans="1:3" ht="15">
      <c r="A28" s="281" t="s">
        <v>896</v>
      </c>
      <c r="B28" s="253" t="s">
        <v>890</v>
      </c>
      <c r="C28" s="480">
        <v>5000</v>
      </c>
    </row>
    <row r="29" spans="1:3" ht="15">
      <c r="A29" s="399"/>
      <c r="B29" s="279"/>
      <c r="C29" s="485"/>
    </row>
    <row r="30" spans="1:3" ht="18">
      <c r="A30" s="400" t="s">
        <v>117</v>
      </c>
      <c r="B30" s="279"/>
      <c r="C30" s="484"/>
    </row>
    <row r="31" spans="1:3" ht="15.75">
      <c r="A31" s="402"/>
      <c r="B31" s="279"/>
      <c r="C31" s="484"/>
    </row>
    <row r="32" spans="1:3" ht="15.75">
      <c r="A32" s="402" t="s">
        <v>112</v>
      </c>
      <c r="B32" s="279"/>
      <c r="C32" s="485"/>
    </row>
    <row r="33" spans="1:3" ht="15">
      <c r="A33" s="281" t="s">
        <v>252</v>
      </c>
      <c r="B33" s="253" t="s">
        <v>899</v>
      </c>
      <c r="C33" s="480">
        <v>12000</v>
      </c>
    </row>
    <row r="34" spans="1:3" ht="15">
      <c r="A34" s="406"/>
      <c r="B34" s="10"/>
      <c r="C34" s="483"/>
    </row>
    <row r="35" spans="1:3" ht="18">
      <c r="A35" s="400" t="s">
        <v>118</v>
      </c>
      <c r="B35" s="279"/>
      <c r="C35" s="484"/>
    </row>
    <row r="36" spans="1:3" ht="15">
      <c r="A36" s="399"/>
      <c r="B36" s="279"/>
      <c r="C36" s="485"/>
    </row>
    <row r="37" spans="1:3" ht="15.75">
      <c r="A37" s="402" t="s">
        <v>112</v>
      </c>
      <c r="B37" s="279"/>
      <c r="C37" s="485"/>
    </row>
    <row r="38" spans="1:3" ht="15">
      <c r="A38" s="281" t="s">
        <v>255</v>
      </c>
      <c r="B38" s="253" t="s">
        <v>899</v>
      </c>
      <c r="C38" s="480">
        <v>5000</v>
      </c>
    </row>
    <row r="39" spans="1:3" ht="15">
      <c r="A39" s="281" t="s">
        <v>897</v>
      </c>
      <c r="B39" s="253" t="s">
        <v>899</v>
      </c>
      <c r="C39" s="480">
        <v>110000</v>
      </c>
    </row>
    <row r="40" spans="1:3" ht="15">
      <c r="A40" s="559" t="s">
        <v>929</v>
      </c>
      <c r="B40" s="561" t="s">
        <v>899</v>
      </c>
      <c r="C40" s="563">
        <v>50000</v>
      </c>
    </row>
    <row r="41" spans="1:3" ht="15">
      <c r="A41" s="560"/>
      <c r="B41" s="562"/>
      <c r="C41" s="564"/>
    </row>
    <row r="42" spans="1:3" ht="15">
      <c r="A42" s="406"/>
      <c r="B42" s="10"/>
      <c r="C42" s="483"/>
    </row>
    <row r="43" spans="1:3" ht="18">
      <c r="A43" s="400" t="s">
        <v>119</v>
      </c>
      <c r="B43" s="279"/>
      <c r="C43" s="485"/>
    </row>
    <row r="44" spans="1:3" ht="15">
      <c r="A44" s="399"/>
      <c r="B44" s="279"/>
      <c r="C44" s="485"/>
    </row>
    <row r="45" spans="1:3" ht="15.75">
      <c r="A45" s="402" t="s">
        <v>112</v>
      </c>
      <c r="B45" s="279"/>
      <c r="C45" s="485"/>
    </row>
    <row r="46" spans="1:3" ht="15">
      <c r="A46" s="281" t="s">
        <v>898</v>
      </c>
      <c r="B46" s="253" t="s">
        <v>899</v>
      </c>
      <c r="C46" s="480">
        <v>35000</v>
      </c>
    </row>
    <row r="47" spans="1:5" ht="15">
      <c r="A47" s="281" t="s">
        <v>246</v>
      </c>
      <c r="B47" s="253" t="s">
        <v>899</v>
      </c>
      <c r="C47" s="480">
        <v>10000</v>
      </c>
      <c r="E47" s="288"/>
    </row>
    <row r="48" spans="1:3" ht="15">
      <c r="A48" s="281" t="s">
        <v>247</v>
      </c>
      <c r="B48" s="253" t="s">
        <v>899</v>
      </c>
      <c r="C48" s="480">
        <v>15000</v>
      </c>
    </row>
    <row r="49" spans="1:3" ht="15">
      <c r="A49" s="281" t="s">
        <v>248</v>
      </c>
      <c r="B49" s="253" t="s">
        <v>899</v>
      </c>
      <c r="C49" s="480">
        <v>10000</v>
      </c>
    </row>
    <row r="50" spans="1:3" ht="15">
      <c r="A50" s="281" t="s">
        <v>249</v>
      </c>
      <c r="B50" s="253" t="s">
        <v>245</v>
      </c>
      <c r="C50" s="480">
        <v>15000</v>
      </c>
    </row>
    <row r="51" spans="1:3" ht="15">
      <c r="A51" s="406"/>
      <c r="B51" s="10"/>
      <c r="C51" s="483"/>
    </row>
    <row r="52" spans="1:3" ht="18">
      <c r="A52" s="400" t="s">
        <v>120</v>
      </c>
      <c r="B52" s="279"/>
      <c r="C52" s="485"/>
    </row>
    <row r="53" spans="1:3" ht="15">
      <c r="A53" s="399"/>
      <c r="B53" s="279"/>
      <c r="C53" s="485"/>
    </row>
    <row r="54" spans="1:3" ht="15.75">
      <c r="A54" s="402" t="s">
        <v>112</v>
      </c>
      <c r="B54" s="279"/>
      <c r="C54" s="485"/>
    </row>
    <row r="55" spans="1:3" ht="15">
      <c r="A55" s="559" t="s">
        <v>932</v>
      </c>
      <c r="B55" s="561" t="s">
        <v>899</v>
      </c>
      <c r="C55" s="563">
        <v>125000</v>
      </c>
    </row>
    <row r="56" spans="1:3" ht="15">
      <c r="A56" s="560"/>
      <c r="B56" s="562"/>
      <c r="C56" s="564"/>
    </row>
    <row r="57" spans="1:3" ht="15">
      <c r="A57" s="281" t="s">
        <v>256</v>
      </c>
      <c r="B57" s="253" t="s">
        <v>899</v>
      </c>
      <c r="C57" s="480">
        <v>20000</v>
      </c>
    </row>
    <row r="58" spans="1:3" ht="15">
      <c r="A58" s="281" t="s">
        <v>251</v>
      </c>
      <c r="B58" s="253" t="s">
        <v>899</v>
      </c>
      <c r="C58" s="480">
        <v>7000</v>
      </c>
    </row>
    <row r="59" spans="1:3" ht="15">
      <c r="A59" s="281" t="s">
        <v>250</v>
      </c>
      <c r="B59" s="253" t="s">
        <v>899</v>
      </c>
      <c r="C59" s="480">
        <v>15000</v>
      </c>
    </row>
    <row r="60" spans="1:3" ht="15">
      <c r="A60" s="406"/>
      <c r="B60" s="10"/>
      <c r="C60" s="483"/>
    </row>
    <row r="61" spans="1:3" s="279" customFormat="1" ht="16.5" thickBot="1">
      <c r="A61" s="407" t="s">
        <v>182</v>
      </c>
      <c r="B61" s="408"/>
      <c r="C61" s="486">
        <f>SUM(C9:C60)</f>
        <v>899500</v>
      </c>
    </row>
    <row r="62" spans="1:3" ht="15">
      <c r="A62" s="279"/>
      <c r="B62" s="279"/>
      <c r="C62" s="487"/>
    </row>
    <row r="63" ht="15">
      <c r="C63" s="488"/>
    </row>
    <row r="64" ht="15">
      <c r="C64" s="489"/>
    </row>
    <row r="65" ht="15">
      <c r="C65" s="489"/>
    </row>
    <row r="66" ht="15">
      <c r="C66" s="489"/>
    </row>
    <row r="67" ht="15">
      <c r="C67" s="489"/>
    </row>
    <row r="68" ht="15">
      <c r="C68" s="489"/>
    </row>
    <row r="69" ht="15">
      <c r="C69" s="489"/>
    </row>
    <row r="70" ht="15">
      <c r="C70" s="489"/>
    </row>
    <row r="71" ht="15">
      <c r="C71" s="489"/>
    </row>
    <row r="72" ht="15">
      <c r="C72" s="489"/>
    </row>
    <row r="73" ht="15">
      <c r="C73" s="489"/>
    </row>
    <row r="74" ht="15">
      <c r="C74" s="489"/>
    </row>
    <row r="75" ht="15">
      <c r="C75" s="489"/>
    </row>
    <row r="76" ht="15">
      <c r="C76" s="489"/>
    </row>
    <row r="77" ht="15">
      <c r="C77" s="489"/>
    </row>
    <row r="78" ht="15">
      <c r="C78" s="489"/>
    </row>
    <row r="79" ht="15">
      <c r="C79" s="489"/>
    </row>
    <row r="80" ht="15">
      <c r="C80" s="489"/>
    </row>
    <row r="81" ht="15">
      <c r="C81" s="489"/>
    </row>
    <row r="82" ht="15">
      <c r="C82" s="489"/>
    </row>
    <row r="83" ht="15">
      <c r="C83" s="489"/>
    </row>
    <row r="84" ht="15">
      <c r="C84" s="489"/>
    </row>
    <row r="85" ht="15">
      <c r="C85" s="489"/>
    </row>
    <row r="86" ht="15">
      <c r="C86" s="489"/>
    </row>
    <row r="87" ht="15">
      <c r="C87" s="489"/>
    </row>
    <row r="88" ht="15">
      <c r="C88" s="489"/>
    </row>
    <row r="89" ht="15">
      <c r="C89" s="489"/>
    </row>
    <row r="90" ht="15">
      <c r="C90" s="489"/>
    </row>
    <row r="91" ht="15">
      <c r="C91" s="489"/>
    </row>
    <row r="92" ht="15">
      <c r="C92" s="489"/>
    </row>
    <row r="93" ht="15">
      <c r="C93" s="489"/>
    </row>
    <row r="94" ht="15">
      <c r="C94" s="489"/>
    </row>
    <row r="95" ht="15">
      <c r="C95" s="489"/>
    </row>
    <row r="96" ht="15">
      <c r="C96" s="489"/>
    </row>
    <row r="97" ht="15">
      <c r="C97" s="489"/>
    </row>
    <row r="98" ht="15">
      <c r="C98" s="489"/>
    </row>
    <row r="99" ht="15">
      <c r="C99" s="489"/>
    </row>
    <row r="100" ht="15">
      <c r="C100" s="489"/>
    </row>
    <row r="101" ht="15">
      <c r="C101" s="489"/>
    </row>
    <row r="102" ht="15">
      <c r="C102" s="489"/>
    </row>
    <row r="103" ht="15">
      <c r="C103" s="489"/>
    </row>
    <row r="104" ht="15">
      <c r="C104" s="489"/>
    </row>
    <row r="105" ht="15">
      <c r="C105" s="489"/>
    </row>
    <row r="106" ht="15">
      <c r="C106" s="489"/>
    </row>
    <row r="107" ht="15">
      <c r="C107" s="489"/>
    </row>
    <row r="108" ht="15">
      <c r="C108" s="489"/>
    </row>
    <row r="109" ht="15">
      <c r="C109" s="489"/>
    </row>
    <row r="110" ht="15">
      <c r="C110" s="489"/>
    </row>
    <row r="111" ht="15">
      <c r="C111" s="489"/>
    </row>
    <row r="112" ht="15">
      <c r="C112" s="489"/>
    </row>
    <row r="113" ht="15">
      <c r="C113" s="489"/>
    </row>
    <row r="114" ht="15">
      <c r="C114" s="489"/>
    </row>
    <row r="115" ht="15">
      <c r="C115" s="489"/>
    </row>
    <row r="116" ht="15">
      <c r="C116" s="489"/>
    </row>
    <row r="117" ht="15">
      <c r="C117" s="489"/>
    </row>
    <row r="118" ht="15">
      <c r="C118" s="489"/>
    </row>
    <row r="119" ht="15">
      <c r="C119" s="489"/>
    </row>
    <row r="120" ht="15">
      <c r="C120" s="489"/>
    </row>
    <row r="121" ht="15">
      <c r="C121" s="489"/>
    </row>
    <row r="122" ht="15">
      <c r="C122" s="489"/>
    </row>
    <row r="123" ht="15">
      <c r="C123" s="489"/>
    </row>
    <row r="124" ht="15">
      <c r="C124" s="489"/>
    </row>
    <row r="125" ht="15">
      <c r="C125" s="489"/>
    </row>
    <row r="126" ht="15">
      <c r="C126" s="489"/>
    </row>
    <row r="127" ht="15">
      <c r="C127" s="489"/>
    </row>
    <row r="128" ht="15">
      <c r="C128" s="489"/>
    </row>
    <row r="129" ht="15">
      <c r="C129" s="489"/>
    </row>
    <row r="130" ht="15">
      <c r="C130" s="489"/>
    </row>
    <row r="131" ht="15">
      <c r="C131" s="489"/>
    </row>
    <row r="132" ht="15">
      <c r="C132" s="489"/>
    </row>
    <row r="133" ht="15">
      <c r="C133" s="489"/>
    </row>
    <row r="134" ht="15">
      <c r="C134" s="489"/>
    </row>
    <row r="135" ht="15">
      <c r="C135" s="489"/>
    </row>
    <row r="136" ht="15">
      <c r="C136" s="489"/>
    </row>
    <row r="137" ht="15">
      <c r="C137" s="489"/>
    </row>
    <row r="138" ht="15">
      <c r="C138" s="489"/>
    </row>
    <row r="139" ht="15">
      <c r="C139" s="489"/>
    </row>
    <row r="140" ht="15">
      <c r="C140" s="489"/>
    </row>
    <row r="141" ht="15">
      <c r="C141" s="489"/>
    </row>
    <row r="142" ht="15">
      <c r="C142" s="489"/>
    </row>
    <row r="143" ht="15">
      <c r="C143" s="489"/>
    </row>
    <row r="144" ht="15">
      <c r="C144" s="489"/>
    </row>
    <row r="145" ht="15">
      <c r="C145" s="489"/>
    </row>
    <row r="146" ht="15">
      <c r="C146" s="489"/>
    </row>
    <row r="147" ht="15">
      <c r="C147" s="489"/>
    </row>
    <row r="148" ht="15">
      <c r="C148" s="489"/>
    </row>
    <row r="149" ht="15">
      <c r="C149" s="489"/>
    </row>
    <row r="150" ht="15">
      <c r="C150" s="489"/>
    </row>
    <row r="151" ht="15">
      <c r="C151" s="489"/>
    </row>
    <row r="152" ht="15">
      <c r="C152" s="489"/>
    </row>
    <row r="153" ht="15">
      <c r="C153" s="489"/>
    </row>
    <row r="154" ht="15">
      <c r="C154" s="489"/>
    </row>
    <row r="155" ht="15">
      <c r="C155" s="489"/>
    </row>
    <row r="156" ht="15">
      <c r="C156" s="489"/>
    </row>
    <row r="157" ht="15">
      <c r="C157" s="489"/>
    </row>
    <row r="158" ht="15">
      <c r="C158" s="489"/>
    </row>
    <row r="159" ht="15">
      <c r="C159" s="489"/>
    </row>
    <row r="160" ht="15">
      <c r="C160" s="489"/>
    </row>
    <row r="161" ht="15">
      <c r="C161" s="489"/>
    </row>
    <row r="162" ht="15">
      <c r="C162" s="489"/>
    </row>
    <row r="163" ht="15">
      <c r="C163" s="489"/>
    </row>
    <row r="164" ht="15">
      <c r="C164" s="489"/>
    </row>
    <row r="165" ht="15">
      <c r="C165" s="489"/>
    </row>
    <row r="166" ht="15">
      <c r="C166" s="489"/>
    </row>
    <row r="167" ht="15">
      <c r="C167" s="489"/>
    </row>
    <row r="168" ht="15">
      <c r="C168" s="489"/>
    </row>
    <row r="169" ht="15">
      <c r="C169" s="489"/>
    </row>
    <row r="170" ht="15">
      <c r="C170" s="489"/>
    </row>
    <row r="171" ht="15">
      <c r="C171" s="489"/>
    </row>
    <row r="172" ht="15">
      <c r="C172" s="489"/>
    </row>
    <row r="173" ht="15">
      <c r="C173" s="489"/>
    </row>
    <row r="174" ht="15">
      <c r="C174" s="489"/>
    </row>
    <row r="175" ht="15">
      <c r="C175" s="489"/>
    </row>
    <row r="176" ht="15">
      <c r="C176" s="489"/>
    </row>
    <row r="177" ht="15">
      <c r="C177" s="489"/>
    </row>
    <row r="178" ht="15">
      <c r="C178" s="489"/>
    </row>
    <row r="179" ht="15">
      <c r="C179" s="489"/>
    </row>
    <row r="180" ht="15">
      <c r="C180" s="489"/>
    </row>
    <row r="181" ht="15">
      <c r="C181" s="489"/>
    </row>
    <row r="182" ht="15">
      <c r="C182" s="489"/>
    </row>
    <row r="183" ht="15">
      <c r="C183" s="489"/>
    </row>
    <row r="184" ht="15">
      <c r="C184" s="489"/>
    </row>
    <row r="185" ht="15">
      <c r="C185" s="489"/>
    </row>
    <row r="186" ht="15">
      <c r="C186" s="489"/>
    </row>
    <row r="187" ht="15">
      <c r="C187" s="489"/>
    </row>
    <row r="188" ht="15">
      <c r="C188" s="489"/>
    </row>
    <row r="189" ht="15">
      <c r="C189" s="489"/>
    </row>
    <row r="190" ht="15">
      <c r="C190" s="489"/>
    </row>
    <row r="191" ht="15">
      <c r="C191" s="489"/>
    </row>
    <row r="192" ht="15">
      <c r="C192" s="489"/>
    </row>
    <row r="193" ht="15">
      <c r="C193" s="489"/>
    </row>
    <row r="194" ht="15">
      <c r="C194" s="489"/>
    </row>
    <row r="195" ht="15">
      <c r="C195" s="489"/>
    </row>
    <row r="196" ht="15">
      <c r="C196" s="489"/>
    </row>
    <row r="197" ht="15">
      <c r="C197" s="489"/>
    </row>
    <row r="198" ht="15">
      <c r="C198" s="489"/>
    </row>
    <row r="199" ht="15">
      <c r="C199" s="489"/>
    </row>
    <row r="200" ht="15">
      <c r="C200" s="489"/>
    </row>
    <row r="201" ht="15">
      <c r="C201" s="489"/>
    </row>
    <row r="202" ht="15">
      <c r="C202" s="489"/>
    </row>
    <row r="203" ht="15">
      <c r="C203" s="489"/>
    </row>
    <row r="204" ht="15">
      <c r="C204" s="489"/>
    </row>
    <row r="205" ht="15">
      <c r="C205" s="489"/>
    </row>
    <row r="206" ht="15">
      <c r="C206" s="489"/>
    </row>
    <row r="207" ht="15">
      <c r="C207" s="489"/>
    </row>
    <row r="208" ht="15">
      <c r="C208" s="489"/>
    </row>
    <row r="209" ht="15">
      <c r="C209" s="489"/>
    </row>
    <row r="210" ht="15">
      <c r="C210" s="489"/>
    </row>
    <row r="211" ht="15">
      <c r="C211" s="489"/>
    </row>
    <row r="212" ht="15">
      <c r="C212" s="489"/>
    </row>
    <row r="213" ht="15">
      <c r="C213" s="489"/>
    </row>
    <row r="214" ht="15">
      <c r="C214" s="489"/>
    </row>
    <row r="215" ht="15">
      <c r="C215" s="489"/>
    </row>
    <row r="216" ht="15">
      <c r="C216" s="489"/>
    </row>
    <row r="217" ht="15">
      <c r="C217" s="489"/>
    </row>
    <row r="218" ht="15">
      <c r="C218" s="489"/>
    </row>
    <row r="219" ht="15">
      <c r="C219" s="489"/>
    </row>
    <row r="220" ht="15">
      <c r="C220" s="489"/>
    </row>
    <row r="221" ht="15">
      <c r="C221" s="489"/>
    </row>
    <row r="222" ht="15">
      <c r="C222" s="489"/>
    </row>
    <row r="223" ht="15">
      <c r="C223" s="489"/>
    </row>
    <row r="224" ht="15">
      <c r="C224" s="489"/>
    </row>
    <row r="225" ht="15">
      <c r="C225" s="489"/>
    </row>
    <row r="226" ht="15">
      <c r="C226" s="489"/>
    </row>
    <row r="227" ht="15">
      <c r="C227" s="489"/>
    </row>
    <row r="228" ht="15">
      <c r="C228" s="489"/>
    </row>
    <row r="229" ht="15">
      <c r="C229" s="489"/>
    </row>
    <row r="230" ht="15">
      <c r="C230" s="489"/>
    </row>
    <row r="231" ht="15">
      <c r="C231" s="489"/>
    </row>
    <row r="232" ht="15">
      <c r="C232" s="489"/>
    </row>
    <row r="233" ht="15">
      <c r="C233" s="489"/>
    </row>
    <row r="234" ht="15">
      <c r="C234" s="489"/>
    </row>
    <row r="235" ht="15">
      <c r="C235" s="489"/>
    </row>
    <row r="236" ht="15">
      <c r="C236" s="489"/>
    </row>
    <row r="237" ht="15">
      <c r="C237" s="489"/>
    </row>
    <row r="238" ht="15">
      <c r="C238" s="489"/>
    </row>
    <row r="239" ht="15">
      <c r="C239" s="489"/>
    </row>
    <row r="240" ht="15">
      <c r="C240" s="490"/>
    </row>
    <row r="241" ht="15">
      <c r="C241" s="490"/>
    </row>
    <row r="242" ht="15">
      <c r="C242" s="490"/>
    </row>
    <row r="243" ht="15">
      <c r="C243" s="490"/>
    </row>
    <row r="244" ht="15">
      <c r="C244" s="490"/>
    </row>
    <row r="245" ht="15">
      <c r="C245" s="490"/>
    </row>
    <row r="246" ht="15">
      <c r="C246" s="490"/>
    </row>
    <row r="247" ht="15">
      <c r="C247" s="490"/>
    </row>
    <row r="248" ht="15">
      <c r="C248" s="490"/>
    </row>
    <row r="249" ht="15">
      <c r="C249" s="490"/>
    </row>
    <row r="250" ht="15">
      <c r="C250" s="490"/>
    </row>
    <row r="251" ht="15">
      <c r="C251" s="490"/>
    </row>
    <row r="252" ht="15">
      <c r="C252" s="490"/>
    </row>
    <row r="253" ht="15">
      <c r="C253" s="490"/>
    </row>
    <row r="254" ht="15">
      <c r="C254" s="490"/>
    </row>
    <row r="255" ht="15">
      <c r="C255" s="490"/>
    </row>
    <row r="256" ht="15">
      <c r="C256" s="490"/>
    </row>
    <row r="257" ht="15">
      <c r="C257" s="490"/>
    </row>
    <row r="258" ht="15">
      <c r="C258" s="490"/>
    </row>
    <row r="259" ht="15">
      <c r="C259" s="490"/>
    </row>
    <row r="260" ht="15">
      <c r="C260" s="490"/>
    </row>
    <row r="261" ht="15">
      <c r="C261" s="490"/>
    </row>
    <row r="262" ht="15">
      <c r="C262" s="490"/>
    </row>
    <row r="263" ht="15">
      <c r="C263" s="490"/>
    </row>
    <row r="264" ht="15">
      <c r="C264" s="490"/>
    </row>
    <row r="265" ht="15">
      <c r="C265" s="490"/>
    </row>
    <row r="266" ht="15">
      <c r="C266" s="490"/>
    </row>
    <row r="267" ht="15">
      <c r="C267" s="490"/>
    </row>
    <row r="268" ht="15">
      <c r="C268" s="490"/>
    </row>
    <row r="269" ht="15">
      <c r="C269" s="490"/>
    </row>
    <row r="270" ht="15">
      <c r="C270" s="490"/>
    </row>
    <row r="271" ht="15">
      <c r="C271" s="490"/>
    </row>
    <row r="272" ht="15">
      <c r="C272" s="490"/>
    </row>
    <row r="273" ht="15">
      <c r="C273" s="490"/>
    </row>
    <row r="274" ht="15">
      <c r="C274" s="490"/>
    </row>
    <row r="275" ht="15">
      <c r="C275" s="490"/>
    </row>
    <row r="276" ht="15">
      <c r="C276" s="490"/>
    </row>
    <row r="277" ht="15">
      <c r="C277" s="490"/>
    </row>
    <row r="278" ht="15">
      <c r="C278" s="490"/>
    </row>
    <row r="279" ht="15">
      <c r="C279" s="490"/>
    </row>
    <row r="280" ht="15">
      <c r="C280" s="490"/>
    </row>
    <row r="281" ht="15">
      <c r="C281" s="490"/>
    </row>
    <row r="282" ht="15">
      <c r="C282" s="490"/>
    </row>
    <row r="283" ht="15">
      <c r="C283" s="490"/>
    </row>
    <row r="284" ht="15">
      <c r="C284" s="490"/>
    </row>
    <row r="285" ht="15">
      <c r="C285" s="490"/>
    </row>
    <row r="286" ht="15">
      <c r="C286" s="490"/>
    </row>
    <row r="287" ht="15">
      <c r="C287" s="490"/>
    </row>
    <row r="288" ht="15">
      <c r="C288" s="490"/>
    </row>
    <row r="289" ht="15">
      <c r="C289" s="490"/>
    </row>
    <row r="290" ht="15">
      <c r="C290" s="490"/>
    </row>
    <row r="291" ht="15">
      <c r="C291" s="490"/>
    </row>
    <row r="292" ht="15">
      <c r="C292" s="490"/>
    </row>
    <row r="293" ht="15">
      <c r="C293" s="490"/>
    </row>
    <row r="294" ht="15">
      <c r="C294" s="490"/>
    </row>
    <row r="295" ht="15">
      <c r="C295" s="490"/>
    </row>
    <row r="296" ht="15">
      <c r="C296" s="490"/>
    </row>
    <row r="297" ht="15">
      <c r="C297" s="490"/>
    </row>
    <row r="298" ht="15">
      <c r="C298" s="490"/>
    </row>
    <row r="299" ht="15">
      <c r="C299" s="490"/>
    </row>
    <row r="300" ht="15">
      <c r="C300" s="490"/>
    </row>
    <row r="301" ht="15">
      <c r="C301" s="490"/>
    </row>
    <row r="302" ht="15">
      <c r="C302" s="490"/>
    </row>
    <row r="303" ht="15">
      <c r="C303" s="490"/>
    </row>
    <row r="304" ht="15">
      <c r="C304" s="490"/>
    </row>
    <row r="305" ht="15">
      <c r="C305" s="490"/>
    </row>
    <row r="306" ht="15">
      <c r="C306" s="490"/>
    </row>
    <row r="307" ht="15">
      <c r="C307" s="490"/>
    </row>
    <row r="308" ht="15">
      <c r="C308" s="490"/>
    </row>
    <row r="309" ht="15">
      <c r="C309" s="490"/>
    </row>
    <row r="310" ht="15">
      <c r="C310" s="490"/>
    </row>
    <row r="311" ht="15">
      <c r="C311" s="490"/>
    </row>
    <row r="312" ht="15">
      <c r="C312" s="490"/>
    </row>
    <row r="313" ht="15">
      <c r="C313" s="490"/>
    </row>
    <row r="314" ht="15">
      <c r="C314" s="490"/>
    </row>
    <row r="315" ht="15">
      <c r="C315" s="490"/>
    </row>
    <row r="316" ht="15">
      <c r="C316" s="490"/>
    </row>
    <row r="317" ht="15">
      <c r="C317" s="490"/>
    </row>
    <row r="318" ht="15">
      <c r="C318" s="490"/>
    </row>
    <row r="319" ht="15">
      <c r="C319" s="490"/>
    </row>
    <row r="320" ht="15">
      <c r="C320" s="490"/>
    </row>
    <row r="321" ht="15">
      <c r="C321" s="490"/>
    </row>
    <row r="322" ht="15">
      <c r="C322" s="490"/>
    </row>
    <row r="323" ht="15">
      <c r="C323" s="490"/>
    </row>
    <row r="324" ht="15">
      <c r="C324" s="490"/>
    </row>
    <row r="325" ht="15">
      <c r="C325" s="490"/>
    </row>
    <row r="326" ht="15">
      <c r="C326" s="490"/>
    </row>
    <row r="327" ht="15">
      <c r="C327" s="490"/>
    </row>
    <row r="328" ht="15">
      <c r="C328" s="490"/>
    </row>
    <row r="329" ht="15">
      <c r="C329" s="490"/>
    </row>
    <row r="330" ht="15">
      <c r="C330" s="490"/>
    </row>
    <row r="331" ht="15">
      <c r="C331" s="490"/>
    </row>
    <row r="332" ht="15">
      <c r="C332" s="490"/>
    </row>
    <row r="333" ht="15">
      <c r="C333" s="490"/>
    </row>
    <row r="334" ht="15">
      <c r="C334" s="490"/>
    </row>
    <row r="335" ht="15">
      <c r="C335" s="490"/>
    </row>
    <row r="336" ht="15">
      <c r="C336" s="490"/>
    </row>
    <row r="337" ht="15">
      <c r="C337" s="490"/>
    </row>
    <row r="338" ht="15">
      <c r="C338" s="490"/>
    </row>
    <row r="339" ht="15">
      <c r="C339" s="490"/>
    </row>
    <row r="340" ht="15">
      <c r="C340" s="490"/>
    </row>
    <row r="341" ht="15">
      <c r="C341" s="490"/>
    </row>
    <row r="342" ht="15">
      <c r="C342" s="490"/>
    </row>
    <row r="343" ht="15">
      <c r="C343" s="490"/>
    </row>
    <row r="344" ht="15">
      <c r="C344" s="490"/>
    </row>
    <row r="345" ht="15">
      <c r="C345" s="490"/>
    </row>
    <row r="346" ht="15">
      <c r="C346" s="490"/>
    </row>
    <row r="347" ht="15">
      <c r="C347" s="490"/>
    </row>
    <row r="348" ht="15">
      <c r="C348" s="490"/>
    </row>
    <row r="349" ht="15">
      <c r="C349" s="490"/>
    </row>
    <row r="350" ht="15">
      <c r="C350" s="490"/>
    </row>
    <row r="351" ht="15">
      <c r="C351" s="490"/>
    </row>
    <row r="352" ht="15">
      <c r="C352" s="490"/>
    </row>
    <row r="353" ht="15">
      <c r="C353" s="490"/>
    </row>
    <row r="354" ht="15">
      <c r="C354" s="490"/>
    </row>
    <row r="355" ht="15">
      <c r="C355" s="490"/>
    </row>
    <row r="356" ht="15">
      <c r="C356" s="490"/>
    </row>
    <row r="357" ht="15">
      <c r="C357" s="490"/>
    </row>
    <row r="358" ht="15">
      <c r="C358" s="490"/>
    </row>
    <row r="359" ht="15">
      <c r="C359" s="490"/>
    </row>
    <row r="360" ht="15">
      <c r="C360" s="490"/>
    </row>
    <row r="361" ht="15">
      <c r="C361" s="490"/>
    </row>
    <row r="362" ht="15">
      <c r="C362" s="490"/>
    </row>
    <row r="363" ht="15">
      <c r="C363" s="490"/>
    </row>
    <row r="364" ht="15">
      <c r="C364" s="490"/>
    </row>
    <row r="365" ht="15">
      <c r="C365" s="490"/>
    </row>
    <row r="366" ht="15">
      <c r="C366" s="490"/>
    </row>
    <row r="367" ht="15">
      <c r="C367" s="490"/>
    </row>
    <row r="368" ht="15">
      <c r="C368" s="490"/>
    </row>
    <row r="369" ht="15">
      <c r="C369" s="490"/>
    </row>
    <row r="370" ht="15">
      <c r="C370" s="490"/>
    </row>
    <row r="371" ht="15">
      <c r="C371" s="490"/>
    </row>
    <row r="372" ht="15">
      <c r="C372" s="490"/>
    </row>
    <row r="373" ht="15">
      <c r="C373" s="490"/>
    </row>
    <row r="374" ht="15">
      <c r="C374" s="490"/>
    </row>
    <row r="375" ht="15">
      <c r="C375" s="490"/>
    </row>
    <row r="376" ht="15">
      <c r="C376" s="490"/>
    </row>
    <row r="377" ht="15">
      <c r="C377" s="490"/>
    </row>
    <row r="378" ht="15">
      <c r="C378" s="490"/>
    </row>
    <row r="379" ht="15">
      <c r="C379" s="490"/>
    </row>
    <row r="380" ht="15">
      <c r="C380" s="490"/>
    </row>
    <row r="381" ht="15">
      <c r="C381" s="490"/>
    </row>
    <row r="382" ht="15">
      <c r="C382" s="490"/>
    </row>
    <row r="383" ht="15">
      <c r="C383" s="490"/>
    </row>
    <row r="384" ht="15">
      <c r="C384" s="490"/>
    </row>
    <row r="385" ht="15">
      <c r="C385" s="490"/>
    </row>
    <row r="386" ht="15">
      <c r="C386" s="490"/>
    </row>
    <row r="387" ht="15">
      <c r="C387" s="490"/>
    </row>
    <row r="388" ht="15">
      <c r="C388" s="490"/>
    </row>
    <row r="389" ht="15">
      <c r="C389" s="490"/>
    </row>
    <row r="390" ht="15">
      <c r="C390" s="490"/>
    </row>
    <row r="391" ht="15">
      <c r="C391" s="490"/>
    </row>
    <row r="392" ht="15">
      <c r="C392" s="490"/>
    </row>
    <row r="393" ht="15">
      <c r="C393" s="490"/>
    </row>
    <row r="394" ht="15">
      <c r="C394" s="490"/>
    </row>
    <row r="395" ht="15">
      <c r="C395" s="490"/>
    </row>
    <row r="396" ht="15">
      <c r="C396" s="490"/>
    </row>
    <row r="397" ht="15">
      <c r="C397" s="490"/>
    </row>
    <row r="398" ht="15">
      <c r="C398" s="490"/>
    </row>
    <row r="399" ht="15">
      <c r="C399" s="490"/>
    </row>
    <row r="400" ht="15">
      <c r="C400" s="490"/>
    </row>
    <row r="401" ht="15">
      <c r="C401" s="490"/>
    </row>
    <row r="402" ht="15">
      <c r="C402" s="490"/>
    </row>
    <row r="403" ht="15">
      <c r="C403" s="490"/>
    </row>
    <row r="404" ht="15">
      <c r="C404" s="490"/>
    </row>
    <row r="405" ht="15">
      <c r="C405" s="490"/>
    </row>
    <row r="406" ht="15">
      <c r="C406" s="490"/>
    </row>
    <row r="407" ht="15">
      <c r="C407" s="490"/>
    </row>
    <row r="408" ht="15">
      <c r="C408" s="490"/>
    </row>
    <row r="409" ht="15">
      <c r="C409" s="490"/>
    </row>
    <row r="410" ht="15">
      <c r="C410" s="490"/>
    </row>
    <row r="411" ht="15">
      <c r="C411" s="490"/>
    </row>
    <row r="412" ht="15">
      <c r="C412" s="490"/>
    </row>
    <row r="413" ht="15">
      <c r="C413" s="490"/>
    </row>
    <row r="414" ht="15">
      <c r="C414" s="490"/>
    </row>
    <row r="415" ht="15">
      <c r="C415" s="490"/>
    </row>
    <row r="416" ht="15">
      <c r="C416" s="490"/>
    </row>
    <row r="417" ht="15">
      <c r="C417" s="490"/>
    </row>
    <row r="418" ht="15">
      <c r="C418" s="490"/>
    </row>
    <row r="419" ht="15">
      <c r="C419" s="490"/>
    </row>
    <row r="420" ht="15">
      <c r="C420" s="490"/>
    </row>
    <row r="421" ht="15">
      <c r="C421" s="490"/>
    </row>
    <row r="422" ht="15">
      <c r="C422" s="490"/>
    </row>
    <row r="423" ht="15">
      <c r="C423" s="490"/>
    </row>
    <row r="424" ht="15">
      <c r="C424" s="490"/>
    </row>
    <row r="425" ht="15">
      <c r="C425" s="490"/>
    </row>
    <row r="426" ht="15">
      <c r="C426" s="490"/>
    </row>
    <row r="427" ht="15">
      <c r="C427" s="490"/>
    </row>
    <row r="428" ht="15">
      <c r="C428" s="490"/>
    </row>
    <row r="429" ht="15">
      <c r="C429" s="490"/>
    </row>
    <row r="430" ht="15">
      <c r="C430" s="490"/>
    </row>
    <row r="431" ht="15">
      <c r="C431" s="490"/>
    </row>
    <row r="432" ht="15">
      <c r="C432" s="490"/>
    </row>
    <row r="433" ht="15">
      <c r="C433" s="490"/>
    </row>
    <row r="434" ht="15">
      <c r="C434" s="490"/>
    </row>
    <row r="435" ht="15">
      <c r="C435" s="490"/>
    </row>
    <row r="436" ht="15">
      <c r="C436" s="490"/>
    </row>
    <row r="437" ht="15">
      <c r="C437" s="490"/>
    </row>
    <row r="438" ht="15">
      <c r="C438" s="490"/>
    </row>
    <row r="439" ht="15">
      <c r="C439" s="490"/>
    </row>
    <row r="440" ht="15">
      <c r="C440" s="490"/>
    </row>
    <row r="441" ht="15">
      <c r="C441" s="490"/>
    </row>
    <row r="442" ht="15">
      <c r="C442" s="490"/>
    </row>
    <row r="443" ht="15">
      <c r="C443" s="490"/>
    </row>
    <row r="444" ht="15">
      <c r="C444" s="490"/>
    </row>
    <row r="445" ht="15">
      <c r="C445" s="490"/>
    </row>
    <row r="446" ht="15">
      <c r="C446" s="490"/>
    </row>
    <row r="447" ht="15">
      <c r="C447" s="490"/>
    </row>
    <row r="448" ht="15">
      <c r="C448" s="490"/>
    </row>
    <row r="449" ht="15">
      <c r="C449" s="490"/>
    </row>
    <row r="450" ht="15">
      <c r="C450" s="490"/>
    </row>
    <row r="451" ht="15">
      <c r="C451" s="490"/>
    </row>
    <row r="452" ht="15">
      <c r="C452" s="490"/>
    </row>
    <row r="453" ht="15">
      <c r="C453" s="490"/>
    </row>
    <row r="454" ht="15">
      <c r="C454" s="490"/>
    </row>
    <row r="455" ht="15">
      <c r="C455" s="490"/>
    </row>
    <row r="456" ht="15">
      <c r="C456" s="490"/>
    </row>
    <row r="457" ht="15">
      <c r="C457" s="490"/>
    </row>
    <row r="458" ht="15">
      <c r="C458" s="490"/>
    </row>
    <row r="459" ht="15">
      <c r="C459" s="490"/>
    </row>
    <row r="460" ht="15">
      <c r="C460" s="490"/>
    </row>
    <row r="461" ht="15">
      <c r="C461" s="490"/>
    </row>
    <row r="462" ht="15">
      <c r="C462" s="490"/>
    </row>
    <row r="463" ht="15">
      <c r="C463" s="490"/>
    </row>
    <row r="464" ht="15">
      <c r="C464" s="490"/>
    </row>
    <row r="465" ht="15">
      <c r="C465" s="490"/>
    </row>
    <row r="466" ht="15">
      <c r="C466" s="490"/>
    </row>
    <row r="467" ht="15">
      <c r="C467" s="490"/>
    </row>
    <row r="468" ht="15">
      <c r="C468" s="490"/>
    </row>
    <row r="469" ht="15">
      <c r="C469" s="490"/>
    </row>
    <row r="470" ht="15">
      <c r="C470" s="490"/>
    </row>
    <row r="471" ht="15">
      <c r="C471" s="490"/>
    </row>
    <row r="472" ht="15">
      <c r="C472" s="490"/>
    </row>
    <row r="473" ht="15">
      <c r="C473" s="490"/>
    </row>
    <row r="474" ht="15">
      <c r="C474" s="490"/>
    </row>
    <row r="475" ht="15">
      <c r="C475" s="490"/>
    </row>
    <row r="476" ht="15">
      <c r="C476" s="490"/>
    </row>
    <row r="477" ht="15">
      <c r="C477" s="490"/>
    </row>
    <row r="478" ht="15">
      <c r="C478" s="490"/>
    </row>
    <row r="479" ht="15">
      <c r="C479" s="490"/>
    </row>
    <row r="480" ht="15">
      <c r="C480" s="490"/>
    </row>
    <row r="481" ht="15">
      <c r="C481" s="490"/>
    </row>
    <row r="482" ht="15">
      <c r="C482" s="490"/>
    </row>
    <row r="483" ht="15">
      <c r="C483" s="490"/>
    </row>
    <row r="484" ht="15">
      <c r="C484" s="490"/>
    </row>
    <row r="485" ht="15">
      <c r="C485" s="490"/>
    </row>
    <row r="486" ht="15">
      <c r="C486" s="490"/>
    </row>
    <row r="487" ht="15">
      <c r="C487" s="490"/>
    </row>
    <row r="488" ht="15">
      <c r="C488" s="490"/>
    </row>
    <row r="489" ht="15">
      <c r="C489" s="490"/>
    </row>
    <row r="490" ht="15">
      <c r="C490" s="490"/>
    </row>
    <row r="491" ht="15">
      <c r="C491" s="490"/>
    </row>
    <row r="492" ht="15">
      <c r="C492" s="490"/>
    </row>
    <row r="493" ht="15">
      <c r="C493" s="490"/>
    </row>
    <row r="494" ht="15">
      <c r="C494" s="490"/>
    </row>
    <row r="495" ht="15">
      <c r="C495" s="490"/>
    </row>
    <row r="496" ht="15">
      <c r="C496" s="490"/>
    </row>
    <row r="497" ht="15">
      <c r="C497" s="490"/>
    </row>
    <row r="498" ht="15">
      <c r="C498" s="490"/>
    </row>
    <row r="499" ht="15">
      <c r="C499" s="490"/>
    </row>
    <row r="500" ht="15">
      <c r="C500" s="490"/>
    </row>
    <row r="501" ht="15">
      <c r="C501" s="490"/>
    </row>
    <row r="502" ht="15">
      <c r="C502" s="490"/>
    </row>
    <row r="503" ht="15">
      <c r="C503" s="490"/>
    </row>
    <row r="504" ht="15">
      <c r="C504" s="490"/>
    </row>
    <row r="505" ht="15">
      <c r="C505" s="490"/>
    </row>
    <row r="506" ht="15">
      <c r="C506" s="490"/>
    </row>
    <row r="507" ht="15">
      <c r="C507" s="490"/>
    </row>
    <row r="508" ht="15">
      <c r="C508" s="490"/>
    </row>
    <row r="509" ht="15">
      <c r="C509" s="490"/>
    </row>
    <row r="510" ht="15">
      <c r="C510" s="490"/>
    </row>
    <row r="511" ht="15">
      <c r="C511" s="490"/>
    </row>
    <row r="512" ht="15">
      <c r="C512" s="490"/>
    </row>
    <row r="513" ht="15">
      <c r="C513" s="490"/>
    </row>
    <row r="514" ht="15">
      <c r="C514" s="490"/>
    </row>
    <row r="515" ht="15">
      <c r="C515" s="490"/>
    </row>
    <row r="516" ht="15">
      <c r="C516" s="490"/>
    </row>
    <row r="517" ht="15">
      <c r="C517" s="490"/>
    </row>
    <row r="518" ht="15">
      <c r="C518" s="490"/>
    </row>
    <row r="519" ht="15">
      <c r="C519" s="490"/>
    </row>
    <row r="520" ht="15">
      <c r="C520" s="490"/>
    </row>
    <row r="521" ht="15">
      <c r="C521" s="490"/>
    </row>
    <row r="522" ht="15">
      <c r="C522" s="490"/>
    </row>
    <row r="523" ht="15">
      <c r="C523" s="490"/>
    </row>
    <row r="524" ht="15">
      <c r="C524" s="490"/>
    </row>
    <row r="525" ht="15">
      <c r="C525" s="490"/>
    </row>
    <row r="526" ht="15">
      <c r="C526" s="490"/>
    </row>
    <row r="527" ht="15">
      <c r="C527" s="490"/>
    </row>
    <row r="528" ht="15">
      <c r="C528" s="490"/>
    </row>
    <row r="529" ht="15">
      <c r="C529" s="490"/>
    </row>
    <row r="530" ht="15">
      <c r="C530" s="490"/>
    </row>
    <row r="531" ht="15">
      <c r="C531" s="490"/>
    </row>
    <row r="532" ht="15">
      <c r="C532" s="490"/>
    </row>
    <row r="533" ht="15">
      <c r="C533" s="490"/>
    </row>
    <row r="534" ht="15">
      <c r="C534" s="490"/>
    </row>
    <row r="535" ht="15">
      <c r="C535" s="490"/>
    </row>
    <row r="536" ht="15">
      <c r="C536" s="490"/>
    </row>
    <row r="537" ht="15">
      <c r="C537" s="490"/>
    </row>
    <row r="538" ht="15">
      <c r="C538" s="490"/>
    </row>
    <row r="539" ht="15">
      <c r="C539" s="490"/>
    </row>
    <row r="540" ht="15">
      <c r="C540" s="490"/>
    </row>
    <row r="541" ht="15">
      <c r="C541" s="490"/>
    </row>
    <row r="542" ht="15">
      <c r="C542" s="490"/>
    </row>
    <row r="543" ht="15">
      <c r="C543" s="490"/>
    </row>
    <row r="544" ht="15">
      <c r="C544" s="490"/>
    </row>
    <row r="545" ht="15">
      <c r="C545" s="490"/>
    </row>
    <row r="546" ht="15">
      <c r="C546" s="490"/>
    </row>
    <row r="547" ht="15">
      <c r="C547" s="490"/>
    </row>
    <row r="548" ht="15">
      <c r="C548" s="490"/>
    </row>
    <row r="549" ht="15">
      <c r="C549" s="490"/>
    </row>
    <row r="550" ht="15">
      <c r="C550" s="490"/>
    </row>
    <row r="551" ht="15">
      <c r="C551" s="490"/>
    </row>
    <row r="552" ht="15">
      <c r="C552" s="490"/>
    </row>
    <row r="553" ht="15">
      <c r="C553" s="490"/>
    </row>
    <row r="554" ht="15">
      <c r="C554" s="490"/>
    </row>
    <row r="555" ht="15">
      <c r="C555" s="490"/>
    </row>
    <row r="556" ht="15">
      <c r="C556" s="490"/>
    </row>
    <row r="557" ht="15">
      <c r="C557" s="490"/>
    </row>
    <row r="558" ht="15">
      <c r="C558" s="490"/>
    </row>
    <row r="559" ht="15">
      <c r="C559" s="490"/>
    </row>
    <row r="560" ht="15">
      <c r="C560" s="490"/>
    </row>
    <row r="561" ht="15">
      <c r="C561" s="490"/>
    </row>
    <row r="562" ht="15">
      <c r="C562" s="490"/>
    </row>
    <row r="563" ht="15">
      <c r="C563" s="490"/>
    </row>
    <row r="564" ht="15">
      <c r="C564" s="490"/>
    </row>
    <row r="565" ht="15">
      <c r="C565" s="490"/>
    </row>
    <row r="566" ht="15">
      <c r="C566" s="490"/>
    </row>
    <row r="567" ht="15">
      <c r="C567" s="490"/>
    </row>
    <row r="568" ht="15">
      <c r="C568" s="490"/>
    </row>
    <row r="569" ht="15">
      <c r="C569" s="490"/>
    </row>
    <row r="570" ht="15">
      <c r="C570" s="490"/>
    </row>
    <row r="571" ht="15">
      <c r="C571" s="490"/>
    </row>
    <row r="572" ht="15">
      <c r="C572" s="490"/>
    </row>
    <row r="573" ht="15">
      <c r="C573" s="490"/>
    </row>
    <row r="574" ht="15">
      <c r="C574" s="490"/>
    </row>
    <row r="575" ht="15">
      <c r="C575" s="490"/>
    </row>
    <row r="576" ht="15">
      <c r="C576" s="490"/>
    </row>
    <row r="577" ht="15">
      <c r="C577" s="490"/>
    </row>
    <row r="578" ht="15">
      <c r="C578" s="490"/>
    </row>
    <row r="579" ht="15">
      <c r="C579" s="490"/>
    </row>
    <row r="580" ht="15">
      <c r="C580" s="490"/>
    </row>
    <row r="581" ht="15">
      <c r="C581" s="490"/>
    </row>
    <row r="582" ht="15">
      <c r="C582" s="490"/>
    </row>
    <row r="583" ht="15">
      <c r="C583" s="490"/>
    </row>
    <row r="584" ht="15">
      <c r="C584" s="490"/>
    </row>
    <row r="585" ht="15">
      <c r="C585" s="490"/>
    </row>
    <row r="586" ht="15">
      <c r="C586" s="490"/>
    </row>
    <row r="587" ht="15">
      <c r="C587" s="490"/>
    </row>
    <row r="588" ht="15">
      <c r="C588" s="490"/>
    </row>
    <row r="589" ht="15">
      <c r="C589" s="490"/>
    </row>
    <row r="590" ht="15">
      <c r="C590" s="490"/>
    </row>
    <row r="591" ht="15">
      <c r="C591" s="490"/>
    </row>
    <row r="592" ht="15">
      <c r="C592" s="490"/>
    </row>
    <row r="593" ht="15">
      <c r="C593" s="490"/>
    </row>
    <row r="594" ht="15">
      <c r="C594" s="490"/>
    </row>
    <row r="595" ht="15">
      <c r="C595" s="490"/>
    </row>
    <row r="596" ht="15">
      <c r="C596" s="490"/>
    </row>
    <row r="597" ht="15">
      <c r="C597" s="490"/>
    </row>
    <row r="598" ht="15">
      <c r="C598" s="490"/>
    </row>
    <row r="599" ht="15">
      <c r="C599" s="490"/>
    </row>
    <row r="600" ht="15">
      <c r="C600" s="490"/>
    </row>
    <row r="601" ht="15">
      <c r="C601" s="490"/>
    </row>
    <row r="602" ht="15">
      <c r="C602" s="490"/>
    </row>
    <row r="603" ht="15">
      <c r="C603" s="490"/>
    </row>
    <row r="604" ht="15">
      <c r="C604" s="490"/>
    </row>
    <row r="605" ht="15">
      <c r="C605" s="490"/>
    </row>
    <row r="606" ht="15">
      <c r="C606" s="490"/>
    </row>
    <row r="607" ht="15">
      <c r="C607" s="490"/>
    </row>
    <row r="608" ht="15">
      <c r="C608" s="490"/>
    </row>
    <row r="609" ht="15">
      <c r="C609" s="490"/>
    </row>
    <row r="610" ht="15">
      <c r="C610" s="490"/>
    </row>
    <row r="611" ht="15">
      <c r="C611" s="490"/>
    </row>
    <row r="612" ht="15">
      <c r="C612" s="490"/>
    </row>
    <row r="613" ht="15">
      <c r="C613" s="490"/>
    </row>
    <row r="614" ht="15">
      <c r="C614" s="490"/>
    </row>
    <row r="615" ht="15">
      <c r="C615" s="490"/>
    </row>
    <row r="616" ht="15">
      <c r="C616" s="490"/>
    </row>
    <row r="617" ht="15">
      <c r="C617" s="490"/>
    </row>
    <row r="618" ht="15">
      <c r="C618" s="490"/>
    </row>
    <row r="619" ht="15">
      <c r="C619" s="490"/>
    </row>
    <row r="620" ht="15">
      <c r="C620" s="490"/>
    </row>
    <row r="621" ht="15">
      <c r="C621" s="490"/>
    </row>
    <row r="622" ht="15">
      <c r="C622" s="490"/>
    </row>
    <row r="623" ht="15">
      <c r="C623" s="490"/>
    </row>
    <row r="624" ht="15">
      <c r="C624" s="490"/>
    </row>
    <row r="625" ht="15">
      <c r="C625" s="490"/>
    </row>
    <row r="626" ht="15">
      <c r="C626" s="490"/>
    </row>
    <row r="627" ht="15">
      <c r="C627" s="490"/>
    </row>
    <row r="628" ht="15">
      <c r="C628" s="490"/>
    </row>
    <row r="629" ht="15">
      <c r="C629" s="490"/>
    </row>
    <row r="630" ht="15">
      <c r="C630" s="490"/>
    </row>
    <row r="631" ht="15">
      <c r="C631" s="490"/>
    </row>
    <row r="632" ht="15">
      <c r="C632" s="490"/>
    </row>
    <row r="633" ht="15">
      <c r="C633" s="490"/>
    </row>
    <row r="634" ht="15">
      <c r="C634" s="490"/>
    </row>
    <row r="635" ht="15">
      <c r="C635" s="490"/>
    </row>
    <row r="636" ht="15">
      <c r="C636" s="490"/>
    </row>
    <row r="637" ht="15">
      <c r="C637" s="490"/>
    </row>
    <row r="638" ht="15">
      <c r="C638" s="490"/>
    </row>
    <row r="639" ht="15">
      <c r="C639" s="490"/>
    </row>
    <row r="640" ht="15">
      <c r="C640" s="490"/>
    </row>
    <row r="641" ht="15">
      <c r="C641" s="490"/>
    </row>
    <row r="642" ht="15">
      <c r="C642" s="490"/>
    </row>
    <row r="643" ht="15">
      <c r="C643" s="490"/>
    </row>
    <row r="644" ht="15">
      <c r="C644" s="490"/>
    </row>
    <row r="645" ht="15">
      <c r="C645" s="490"/>
    </row>
    <row r="646" ht="15">
      <c r="C646" s="490"/>
    </row>
    <row r="647" ht="15">
      <c r="C647" s="490"/>
    </row>
    <row r="648" ht="15">
      <c r="C648" s="490"/>
    </row>
    <row r="649" ht="15">
      <c r="C649" s="490"/>
    </row>
    <row r="650" ht="15">
      <c r="C650" s="490"/>
    </row>
    <row r="651" ht="15">
      <c r="C651" s="490"/>
    </row>
    <row r="652" ht="15">
      <c r="C652" s="490"/>
    </row>
    <row r="653" ht="15">
      <c r="C653" s="490"/>
    </row>
    <row r="654" ht="15">
      <c r="C654" s="490"/>
    </row>
    <row r="655" ht="15">
      <c r="C655" s="490"/>
    </row>
    <row r="656" ht="15">
      <c r="C656" s="490"/>
    </row>
    <row r="657" ht="15">
      <c r="C657" s="490"/>
    </row>
    <row r="658" ht="15">
      <c r="C658" s="490"/>
    </row>
    <row r="659" ht="15">
      <c r="C659" s="490"/>
    </row>
    <row r="660" ht="15">
      <c r="C660" s="490"/>
    </row>
    <row r="661" ht="15">
      <c r="C661" s="490"/>
    </row>
    <row r="662" ht="15">
      <c r="C662" s="490"/>
    </row>
    <row r="663" ht="15">
      <c r="C663" s="490"/>
    </row>
    <row r="664" ht="15">
      <c r="C664" s="490"/>
    </row>
    <row r="665" ht="15">
      <c r="C665" s="490"/>
    </row>
    <row r="666" ht="15">
      <c r="C666" s="490"/>
    </row>
    <row r="667" ht="15">
      <c r="C667" s="490"/>
    </row>
    <row r="668" ht="15">
      <c r="C668" s="490"/>
    </row>
    <row r="669" ht="15">
      <c r="C669" s="490"/>
    </row>
    <row r="670" ht="15">
      <c r="C670" s="490"/>
    </row>
    <row r="671" ht="15">
      <c r="C671" s="490"/>
    </row>
    <row r="672" ht="15">
      <c r="C672" s="490"/>
    </row>
    <row r="673" ht="15">
      <c r="C673" s="490"/>
    </row>
    <row r="674" ht="15">
      <c r="C674" s="490"/>
    </row>
    <row r="675" ht="15">
      <c r="C675" s="490"/>
    </row>
    <row r="676" ht="15">
      <c r="C676" s="490"/>
    </row>
    <row r="677" ht="15">
      <c r="C677" s="490"/>
    </row>
    <row r="678" ht="15">
      <c r="C678" s="490"/>
    </row>
    <row r="679" ht="15">
      <c r="C679" s="490"/>
    </row>
    <row r="680" ht="15">
      <c r="C680" s="490"/>
    </row>
    <row r="681" ht="15">
      <c r="C681" s="490"/>
    </row>
    <row r="682" ht="15">
      <c r="C682" s="490"/>
    </row>
    <row r="683" ht="15">
      <c r="C683" s="490"/>
    </row>
    <row r="684" ht="15">
      <c r="C684" s="490"/>
    </row>
    <row r="685" ht="15">
      <c r="C685" s="490"/>
    </row>
    <row r="686" ht="15">
      <c r="C686" s="490"/>
    </row>
    <row r="687" ht="15">
      <c r="C687" s="490"/>
    </row>
    <row r="688" ht="15">
      <c r="C688" s="490"/>
    </row>
    <row r="689" ht="15">
      <c r="C689" s="490"/>
    </row>
    <row r="690" ht="15">
      <c r="C690" s="490"/>
    </row>
    <row r="691" ht="15">
      <c r="C691" s="490"/>
    </row>
    <row r="692" ht="15">
      <c r="C692" s="490"/>
    </row>
    <row r="693" ht="15">
      <c r="C693" s="490"/>
    </row>
    <row r="694" ht="15">
      <c r="C694" s="490"/>
    </row>
    <row r="695" ht="15">
      <c r="C695" s="490"/>
    </row>
    <row r="696" ht="15">
      <c r="C696" s="490"/>
    </row>
    <row r="697" ht="15">
      <c r="C697" s="490"/>
    </row>
    <row r="698" ht="15">
      <c r="C698" s="490"/>
    </row>
    <row r="699" ht="15">
      <c r="C699" s="490"/>
    </row>
    <row r="700" ht="15">
      <c r="C700" s="490"/>
    </row>
    <row r="701" ht="15">
      <c r="C701" s="490"/>
    </row>
    <row r="702" ht="15">
      <c r="C702" s="490"/>
    </row>
    <row r="703" ht="15">
      <c r="C703" s="490"/>
    </row>
    <row r="704" ht="15">
      <c r="C704" s="490"/>
    </row>
    <row r="705" ht="15">
      <c r="C705" s="490"/>
    </row>
    <row r="706" ht="15">
      <c r="C706" s="490"/>
    </row>
    <row r="707" ht="15">
      <c r="C707" s="490"/>
    </row>
    <row r="708" ht="15">
      <c r="C708" s="490"/>
    </row>
    <row r="709" ht="15">
      <c r="C709" s="490"/>
    </row>
    <row r="710" ht="15">
      <c r="C710" s="490"/>
    </row>
    <row r="711" ht="15">
      <c r="C711" s="490"/>
    </row>
    <row r="712" ht="15">
      <c r="C712" s="490"/>
    </row>
    <row r="713" ht="15">
      <c r="C713" s="490"/>
    </row>
    <row r="714" ht="15">
      <c r="C714" s="490"/>
    </row>
    <row r="715" ht="15">
      <c r="C715" s="490"/>
    </row>
    <row r="716" ht="15">
      <c r="C716" s="490"/>
    </row>
    <row r="717" ht="15">
      <c r="C717" s="490"/>
    </row>
    <row r="718" ht="15">
      <c r="C718" s="490"/>
    </row>
    <row r="719" ht="15">
      <c r="C719" s="490"/>
    </row>
    <row r="720" ht="15">
      <c r="C720" s="490"/>
    </row>
    <row r="721" ht="15">
      <c r="C721" s="490"/>
    </row>
    <row r="722" ht="15">
      <c r="C722" s="490"/>
    </row>
    <row r="723" ht="15">
      <c r="C723" s="490"/>
    </row>
    <row r="724" ht="15">
      <c r="C724" s="490"/>
    </row>
    <row r="725" ht="15">
      <c r="C725" s="490"/>
    </row>
    <row r="726" ht="15">
      <c r="C726" s="490"/>
    </row>
    <row r="727" ht="15">
      <c r="C727" s="490"/>
    </row>
    <row r="728" ht="15">
      <c r="C728" s="490"/>
    </row>
    <row r="729" ht="15">
      <c r="C729" s="490"/>
    </row>
    <row r="730" ht="15">
      <c r="C730" s="490"/>
    </row>
    <row r="731" ht="15">
      <c r="C731" s="490"/>
    </row>
    <row r="732" ht="15">
      <c r="C732" s="490"/>
    </row>
    <row r="733" ht="15">
      <c r="C733" s="490"/>
    </row>
    <row r="734" ht="15">
      <c r="C734" s="490"/>
    </row>
    <row r="735" ht="15">
      <c r="C735" s="490"/>
    </row>
    <row r="736" ht="15">
      <c r="C736" s="490"/>
    </row>
    <row r="737" ht="15">
      <c r="C737" s="490"/>
    </row>
    <row r="738" ht="15">
      <c r="C738" s="490"/>
    </row>
    <row r="739" ht="15">
      <c r="C739" s="490"/>
    </row>
    <row r="740" ht="15">
      <c r="C740" s="490"/>
    </row>
    <row r="741" ht="15">
      <c r="C741" s="490"/>
    </row>
    <row r="742" ht="15">
      <c r="C742" s="490"/>
    </row>
    <row r="743" ht="15">
      <c r="C743" s="490"/>
    </row>
    <row r="744" ht="15">
      <c r="C744" s="490"/>
    </row>
    <row r="745" ht="15">
      <c r="C745" s="490"/>
    </row>
    <row r="746" ht="15">
      <c r="C746" s="490"/>
    </row>
    <row r="747" ht="15">
      <c r="C747" s="490"/>
    </row>
    <row r="748" ht="15">
      <c r="C748" s="490"/>
    </row>
    <row r="749" ht="15">
      <c r="C749" s="490"/>
    </row>
    <row r="750" ht="15">
      <c r="C750" s="490"/>
    </row>
    <row r="751" ht="15">
      <c r="C751" s="490"/>
    </row>
    <row r="752" ht="15">
      <c r="C752" s="490"/>
    </row>
    <row r="753" ht="15">
      <c r="C753" s="490"/>
    </row>
    <row r="754" ht="15">
      <c r="C754" s="490"/>
    </row>
    <row r="755" ht="15">
      <c r="C755" s="490"/>
    </row>
    <row r="756" ht="15">
      <c r="C756" s="490"/>
    </row>
    <row r="757" ht="15">
      <c r="C757" s="490"/>
    </row>
    <row r="758" ht="15">
      <c r="C758" s="490"/>
    </row>
    <row r="759" ht="15">
      <c r="C759" s="490"/>
    </row>
    <row r="760" ht="15">
      <c r="C760" s="490"/>
    </row>
    <row r="761" ht="15">
      <c r="C761" s="490"/>
    </row>
    <row r="762" ht="15">
      <c r="C762" s="490"/>
    </row>
    <row r="763" ht="15">
      <c r="C763" s="490"/>
    </row>
    <row r="764" ht="15">
      <c r="C764" s="490"/>
    </row>
    <row r="765" ht="15">
      <c r="C765" s="490"/>
    </row>
    <row r="766" ht="15">
      <c r="C766" s="490"/>
    </row>
    <row r="767" ht="15">
      <c r="C767" s="490"/>
    </row>
    <row r="768" ht="15">
      <c r="C768" s="490"/>
    </row>
    <row r="769" ht="15">
      <c r="C769" s="490"/>
    </row>
    <row r="770" ht="15">
      <c r="C770" s="490"/>
    </row>
    <row r="771" ht="15">
      <c r="C771" s="490"/>
    </row>
    <row r="772" ht="15">
      <c r="C772" s="490"/>
    </row>
    <row r="773" ht="15">
      <c r="C773" s="490"/>
    </row>
    <row r="774" ht="15">
      <c r="C774" s="490"/>
    </row>
    <row r="775" ht="15">
      <c r="C775" s="490"/>
    </row>
    <row r="776" ht="15">
      <c r="C776" s="490"/>
    </row>
    <row r="777" ht="15">
      <c r="C777" s="490"/>
    </row>
    <row r="778" ht="15">
      <c r="C778" s="490"/>
    </row>
    <row r="779" ht="15">
      <c r="C779" s="490"/>
    </row>
    <row r="780" ht="15">
      <c r="C780" s="490"/>
    </row>
    <row r="781" ht="15">
      <c r="C781" s="490"/>
    </row>
    <row r="782" ht="15">
      <c r="C782" s="490"/>
    </row>
    <row r="783" ht="15">
      <c r="C783" s="490"/>
    </row>
    <row r="784" ht="15">
      <c r="C784" s="490"/>
    </row>
    <row r="785" ht="15">
      <c r="C785" s="490"/>
    </row>
    <row r="786" ht="15">
      <c r="C786" s="490"/>
    </row>
    <row r="787" ht="15">
      <c r="C787" s="490"/>
    </row>
    <row r="788" ht="15">
      <c r="C788" s="490"/>
    </row>
    <row r="789" ht="15">
      <c r="C789" s="490"/>
    </row>
    <row r="790" ht="15">
      <c r="C790" s="490"/>
    </row>
    <row r="791" ht="15">
      <c r="C791" s="490"/>
    </row>
    <row r="792" ht="15">
      <c r="C792" s="490"/>
    </row>
    <row r="793" ht="15">
      <c r="C793" s="490"/>
    </row>
    <row r="794" ht="15">
      <c r="C794" s="490"/>
    </row>
    <row r="795" ht="15">
      <c r="C795" s="490"/>
    </row>
    <row r="796" ht="15">
      <c r="C796" s="490"/>
    </row>
    <row r="797" ht="15">
      <c r="C797" s="490"/>
    </row>
    <row r="798" ht="15">
      <c r="C798" s="490"/>
    </row>
    <row r="799" ht="15">
      <c r="C799" s="490"/>
    </row>
    <row r="800" ht="15">
      <c r="C800" s="490"/>
    </row>
    <row r="801" ht="15">
      <c r="C801" s="490"/>
    </row>
    <row r="802" ht="15">
      <c r="C802" s="490"/>
    </row>
    <row r="803" ht="15">
      <c r="C803" s="490"/>
    </row>
    <row r="804" ht="15">
      <c r="C804" s="490"/>
    </row>
    <row r="805" ht="15">
      <c r="C805" s="490"/>
    </row>
    <row r="806" ht="15">
      <c r="C806" s="490"/>
    </row>
    <row r="807" ht="15">
      <c r="C807" s="490"/>
    </row>
    <row r="808" ht="15">
      <c r="C808" s="490"/>
    </row>
    <row r="809" ht="15">
      <c r="C809" s="490"/>
    </row>
    <row r="810" ht="15">
      <c r="C810" s="490"/>
    </row>
    <row r="811" ht="15">
      <c r="C811" s="490"/>
    </row>
    <row r="812" ht="15">
      <c r="C812" s="490"/>
    </row>
    <row r="813" ht="15">
      <c r="C813" s="490"/>
    </row>
    <row r="814" ht="15">
      <c r="C814" s="490"/>
    </row>
    <row r="815" ht="15">
      <c r="C815" s="490"/>
    </row>
    <row r="816" ht="15">
      <c r="C816" s="490"/>
    </row>
    <row r="817" ht="15">
      <c r="C817" s="490"/>
    </row>
    <row r="818" ht="15">
      <c r="C818" s="490"/>
    </row>
    <row r="819" ht="15">
      <c r="C819" s="490"/>
    </row>
    <row r="820" ht="15">
      <c r="C820" s="490"/>
    </row>
    <row r="821" ht="15">
      <c r="C821" s="490"/>
    </row>
    <row r="822" ht="15">
      <c r="C822" s="490"/>
    </row>
    <row r="823" ht="15">
      <c r="C823" s="490"/>
    </row>
    <row r="824" ht="15">
      <c r="C824" s="490"/>
    </row>
    <row r="825" ht="15">
      <c r="C825" s="490"/>
    </row>
    <row r="826" ht="15">
      <c r="C826" s="490"/>
    </row>
    <row r="827" ht="15">
      <c r="C827" s="490"/>
    </row>
    <row r="828" ht="15">
      <c r="C828" s="490"/>
    </row>
    <row r="829" ht="15">
      <c r="C829" s="490"/>
    </row>
    <row r="830" ht="15">
      <c r="C830" s="490"/>
    </row>
    <row r="831" ht="15">
      <c r="C831" s="490"/>
    </row>
    <row r="832" ht="15">
      <c r="C832" s="490"/>
    </row>
    <row r="833" ht="15">
      <c r="C833" s="490"/>
    </row>
    <row r="834" ht="15">
      <c r="C834" s="490"/>
    </row>
    <row r="835" ht="15">
      <c r="C835" s="490"/>
    </row>
    <row r="836" ht="15">
      <c r="C836" s="490"/>
    </row>
    <row r="837" ht="15">
      <c r="C837" s="490"/>
    </row>
    <row r="838" ht="15">
      <c r="C838" s="490"/>
    </row>
    <row r="839" ht="15">
      <c r="C839" s="490"/>
    </row>
    <row r="840" ht="15">
      <c r="C840" s="490"/>
    </row>
    <row r="841" ht="15">
      <c r="C841" s="490"/>
    </row>
    <row r="842" ht="15">
      <c r="C842" s="490"/>
    </row>
    <row r="843" ht="15">
      <c r="C843" s="490"/>
    </row>
    <row r="844" ht="15">
      <c r="C844" s="490"/>
    </row>
    <row r="845" ht="15">
      <c r="C845" s="490"/>
    </row>
    <row r="846" ht="15">
      <c r="C846" s="490"/>
    </row>
    <row r="847" ht="15">
      <c r="C847" s="490"/>
    </row>
    <row r="848" ht="15">
      <c r="C848" s="490"/>
    </row>
    <row r="849" ht="15">
      <c r="C849" s="490"/>
    </row>
    <row r="850" ht="15">
      <c r="C850" s="490"/>
    </row>
    <row r="851" ht="15">
      <c r="C851" s="490"/>
    </row>
    <row r="852" ht="15">
      <c r="C852" s="490"/>
    </row>
    <row r="853" ht="15">
      <c r="C853" s="490"/>
    </row>
    <row r="854" ht="15">
      <c r="C854" s="490"/>
    </row>
    <row r="855" ht="15">
      <c r="C855" s="490"/>
    </row>
    <row r="856" ht="15">
      <c r="C856" s="490"/>
    </row>
    <row r="857" ht="15">
      <c r="C857" s="490"/>
    </row>
    <row r="858" ht="15">
      <c r="C858" s="490"/>
    </row>
    <row r="859" ht="15">
      <c r="C859" s="490"/>
    </row>
    <row r="860" ht="15">
      <c r="C860" s="490"/>
    </row>
    <row r="861" ht="15">
      <c r="C861" s="490"/>
    </row>
    <row r="862" ht="15">
      <c r="C862" s="490"/>
    </row>
    <row r="863" ht="15">
      <c r="C863" s="490"/>
    </row>
    <row r="864" ht="15">
      <c r="C864" s="490"/>
    </row>
    <row r="865" ht="15">
      <c r="C865" s="490"/>
    </row>
    <row r="866" ht="15">
      <c r="C866" s="490"/>
    </row>
    <row r="867" ht="15">
      <c r="C867" s="490"/>
    </row>
    <row r="868" ht="15">
      <c r="C868" s="490"/>
    </row>
    <row r="869" ht="15">
      <c r="C869" s="490"/>
    </row>
    <row r="870" ht="15">
      <c r="C870" s="490"/>
    </row>
    <row r="871" ht="15">
      <c r="C871" s="490"/>
    </row>
    <row r="872" ht="15">
      <c r="C872" s="490"/>
    </row>
    <row r="873" ht="15">
      <c r="C873" s="490"/>
    </row>
    <row r="874" ht="15">
      <c r="C874" s="490"/>
    </row>
    <row r="875" ht="15">
      <c r="C875" s="490"/>
    </row>
    <row r="876" ht="15">
      <c r="C876" s="490"/>
    </row>
    <row r="877" ht="15">
      <c r="C877" s="490"/>
    </row>
    <row r="878" ht="15">
      <c r="C878" s="490"/>
    </row>
    <row r="879" ht="15">
      <c r="C879" s="490"/>
    </row>
    <row r="880" ht="15">
      <c r="C880" s="490"/>
    </row>
    <row r="881" ht="15">
      <c r="C881" s="490"/>
    </row>
    <row r="882" ht="15">
      <c r="C882" s="490"/>
    </row>
    <row r="883" ht="15">
      <c r="C883" s="490"/>
    </row>
    <row r="884" ht="15">
      <c r="C884" s="490"/>
    </row>
    <row r="885" ht="15">
      <c r="C885" s="490"/>
    </row>
    <row r="886" ht="15">
      <c r="C886" s="490"/>
    </row>
    <row r="887" ht="15">
      <c r="C887" s="490"/>
    </row>
    <row r="888" ht="15">
      <c r="C888" s="490"/>
    </row>
    <row r="889" ht="15">
      <c r="C889" s="490"/>
    </row>
    <row r="890" ht="15">
      <c r="C890" s="490"/>
    </row>
    <row r="891" ht="15">
      <c r="C891" s="490"/>
    </row>
    <row r="892" ht="15">
      <c r="C892" s="490"/>
    </row>
    <row r="893" ht="15">
      <c r="C893" s="490"/>
    </row>
    <row r="894" ht="15">
      <c r="C894" s="490"/>
    </row>
    <row r="895" ht="15">
      <c r="C895" s="490"/>
    </row>
    <row r="896" ht="15">
      <c r="C896" s="490"/>
    </row>
    <row r="897" ht="15">
      <c r="C897" s="490"/>
    </row>
    <row r="898" ht="15">
      <c r="C898" s="490"/>
    </row>
    <row r="899" ht="15">
      <c r="C899" s="490"/>
    </row>
    <row r="900" ht="15">
      <c r="C900" s="490"/>
    </row>
    <row r="901" ht="15">
      <c r="C901" s="490"/>
    </row>
    <row r="902" ht="15">
      <c r="C902" s="490"/>
    </row>
    <row r="903" ht="15">
      <c r="C903" s="490"/>
    </row>
    <row r="904" ht="15">
      <c r="C904" s="490"/>
    </row>
    <row r="905" ht="15">
      <c r="C905" s="490"/>
    </row>
    <row r="906" ht="15">
      <c r="C906" s="490"/>
    </row>
    <row r="907" ht="15">
      <c r="C907" s="490"/>
    </row>
    <row r="908" ht="15">
      <c r="C908" s="490"/>
    </row>
    <row r="909" ht="15">
      <c r="C909" s="490"/>
    </row>
    <row r="910" ht="15">
      <c r="C910" s="490"/>
    </row>
    <row r="911" ht="15">
      <c r="C911" s="490"/>
    </row>
    <row r="912" ht="15">
      <c r="C912" s="490"/>
    </row>
    <row r="913" ht="15">
      <c r="C913" s="490"/>
    </row>
    <row r="914" ht="15">
      <c r="C914" s="490"/>
    </row>
    <row r="915" ht="15">
      <c r="C915" s="490"/>
    </row>
    <row r="916" ht="15">
      <c r="C916" s="490"/>
    </row>
    <row r="917" ht="15">
      <c r="C917" s="490"/>
    </row>
    <row r="918" ht="15">
      <c r="C918" s="490"/>
    </row>
    <row r="919" ht="15">
      <c r="C919" s="490"/>
    </row>
    <row r="920" ht="15">
      <c r="C920" s="490"/>
    </row>
    <row r="921" ht="15">
      <c r="C921" s="490"/>
    </row>
    <row r="922" ht="15">
      <c r="C922" s="490"/>
    </row>
    <row r="923" ht="15">
      <c r="C923" s="490"/>
    </row>
    <row r="924" ht="15">
      <c r="C924" s="490"/>
    </row>
    <row r="925" ht="15">
      <c r="C925" s="490"/>
    </row>
    <row r="926" ht="15">
      <c r="C926" s="490"/>
    </row>
    <row r="927" ht="15">
      <c r="C927" s="490"/>
    </row>
    <row r="928" ht="15">
      <c r="C928" s="490"/>
    </row>
    <row r="929" ht="15">
      <c r="C929" s="490"/>
    </row>
    <row r="930" ht="15">
      <c r="C930" s="490"/>
    </row>
    <row r="931" ht="15">
      <c r="C931" s="490"/>
    </row>
    <row r="932" ht="15">
      <c r="C932" s="490"/>
    </row>
    <row r="933" ht="15">
      <c r="C933" s="490"/>
    </row>
    <row r="934" ht="15">
      <c r="C934" s="490"/>
    </row>
    <row r="935" ht="15">
      <c r="C935" s="490"/>
    </row>
    <row r="936" ht="15">
      <c r="C936" s="490"/>
    </row>
    <row r="937" ht="15">
      <c r="C937" s="490"/>
    </row>
    <row r="938" ht="15">
      <c r="C938" s="490"/>
    </row>
    <row r="939" ht="15">
      <c r="C939" s="490"/>
    </row>
    <row r="940" ht="15">
      <c r="C940" s="490"/>
    </row>
    <row r="941" ht="15">
      <c r="C941" s="490"/>
    </row>
    <row r="942" ht="15">
      <c r="C942" s="490"/>
    </row>
    <row r="943" ht="15">
      <c r="C943" s="490"/>
    </row>
    <row r="944" ht="15">
      <c r="C944" s="490"/>
    </row>
    <row r="945" ht="15">
      <c r="C945" s="490"/>
    </row>
    <row r="946" ht="15">
      <c r="C946" s="490"/>
    </row>
    <row r="947" ht="15">
      <c r="C947" s="490"/>
    </row>
    <row r="948" ht="15">
      <c r="C948" s="490"/>
    </row>
    <row r="949" ht="15">
      <c r="C949" s="490"/>
    </row>
    <row r="950" ht="15">
      <c r="C950" s="490"/>
    </row>
    <row r="951" ht="15">
      <c r="C951" s="490"/>
    </row>
    <row r="952" ht="15">
      <c r="C952" s="490"/>
    </row>
    <row r="953" ht="15">
      <c r="C953" s="490"/>
    </row>
    <row r="954" ht="15">
      <c r="C954" s="490"/>
    </row>
    <row r="955" ht="15">
      <c r="C955" s="490"/>
    </row>
    <row r="956" ht="15">
      <c r="C956" s="490"/>
    </row>
    <row r="957" ht="15">
      <c r="C957" s="490"/>
    </row>
    <row r="958" ht="15">
      <c r="C958" s="490"/>
    </row>
    <row r="959" ht="15">
      <c r="C959" s="490"/>
    </row>
    <row r="960" ht="15">
      <c r="C960" s="490"/>
    </row>
    <row r="961" ht="15">
      <c r="C961" s="490"/>
    </row>
    <row r="962" ht="15">
      <c r="C962" s="490"/>
    </row>
    <row r="963" ht="15">
      <c r="C963" s="490"/>
    </row>
    <row r="964" ht="15">
      <c r="C964" s="490"/>
    </row>
    <row r="965" ht="15">
      <c r="C965" s="490"/>
    </row>
    <row r="966" ht="15">
      <c r="C966" s="490"/>
    </row>
    <row r="967" ht="15">
      <c r="C967" s="490"/>
    </row>
    <row r="968" ht="15">
      <c r="C968" s="490"/>
    </row>
    <row r="969" ht="15">
      <c r="C969" s="490"/>
    </row>
    <row r="970" ht="15">
      <c r="C970" s="490"/>
    </row>
    <row r="971" ht="15">
      <c r="C971" s="490"/>
    </row>
    <row r="972" ht="15">
      <c r="C972" s="490"/>
    </row>
    <row r="973" ht="15">
      <c r="C973" s="490"/>
    </row>
    <row r="974" ht="15">
      <c r="C974" s="490"/>
    </row>
    <row r="975" ht="15">
      <c r="C975" s="490"/>
    </row>
    <row r="976" ht="15">
      <c r="C976" s="490"/>
    </row>
    <row r="977" ht="15">
      <c r="C977" s="490"/>
    </row>
    <row r="978" ht="15">
      <c r="C978" s="490"/>
    </row>
    <row r="979" ht="15">
      <c r="C979" s="490"/>
    </row>
    <row r="980" ht="15">
      <c r="C980" s="490"/>
    </row>
    <row r="981" ht="15">
      <c r="C981" s="490"/>
    </row>
    <row r="982" ht="15">
      <c r="C982" s="490"/>
    </row>
    <row r="983" ht="15">
      <c r="C983" s="490"/>
    </row>
    <row r="984" ht="15">
      <c r="C984" s="490"/>
    </row>
    <row r="985" ht="15">
      <c r="C985" s="490"/>
    </row>
    <row r="986" ht="15">
      <c r="C986" s="490"/>
    </row>
    <row r="987" ht="15">
      <c r="C987" s="490"/>
    </row>
    <row r="988" ht="15">
      <c r="C988" s="490"/>
    </row>
    <row r="989" ht="15">
      <c r="C989" s="490"/>
    </row>
    <row r="990" ht="15">
      <c r="C990" s="490"/>
    </row>
    <row r="991" ht="15">
      <c r="C991" s="490"/>
    </row>
    <row r="992" ht="15">
      <c r="C992" s="490"/>
    </row>
    <row r="993" ht="15">
      <c r="C993" s="490"/>
    </row>
    <row r="994" ht="15">
      <c r="C994" s="490"/>
    </row>
    <row r="995" ht="15">
      <c r="C995" s="490"/>
    </row>
    <row r="996" ht="15">
      <c r="C996" s="490"/>
    </row>
    <row r="997" ht="15">
      <c r="C997" s="490"/>
    </row>
    <row r="998" ht="15">
      <c r="C998" s="490"/>
    </row>
    <row r="999" ht="15">
      <c r="C999" s="490"/>
    </row>
    <row r="1000" ht="15">
      <c r="C1000" s="490"/>
    </row>
    <row r="1001" ht="15">
      <c r="C1001" s="490"/>
    </row>
    <row r="1002" ht="15">
      <c r="C1002" s="490"/>
    </row>
    <row r="1003" ht="15">
      <c r="C1003" s="490"/>
    </row>
    <row r="1004" ht="15">
      <c r="C1004" s="490"/>
    </row>
    <row r="1005" ht="15">
      <c r="C1005" s="490"/>
    </row>
    <row r="1006" ht="15">
      <c r="C1006" s="490"/>
    </row>
    <row r="1007" ht="15">
      <c r="C1007" s="490"/>
    </row>
    <row r="1008" ht="15">
      <c r="C1008" s="490"/>
    </row>
    <row r="1009" ht="15">
      <c r="C1009" s="490"/>
    </row>
    <row r="1010" ht="15">
      <c r="C1010" s="490"/>
    </row>
    <row r="1011" ht="15">
      <c r="C1011" s="490"/>
    </row>
    <row r="1012" ht="15">
      <c r="C1012" s="490"/>
    </row>
    <row r="1013" ht="15">
      <c r="C1013" s="490"/>
    </row>
    <row r="1014" ht="15">
      <c r="C1014" s="490"/>
    </row>
    <row r="1015" ht="15">
      <c r="C1015" s="490"/>
    </row>
    <row r="1016" ht="15">
      <c r="C1016" s="490"/>
    </row>
    <row r="1017" ht="15">
      <c r="C1017" s="490"/>
    </row>
    <row r="1018" ht="15">
      <c r="C1018" s="490"/>
    </row>
    <row r="1019" ht="15">
      <c r="C1019" s="490"/>
    </row>
    <row r="1020" ht="15">
      <c r="C1020" s="490"/>
    </row>
    <row r="1021" ht="15">
      <c r="C1021" s="490"/>
    </row>
    <row r="1022" ht="15">
      <c r="C1022" s="490"/>
    </row>
    <row r="1023" ht="15">
      <c r="C1023" s="490"/>
    </row>
    <row r="1024" ht="15">
      <c r="C1024" s="490"/>
    </row>
    <row r="1025" ht="15">
      <c r="C1025" s="490"/>
    </row>
    <row r="1026" ht="15">
      <c r="C1026" s="490"/>
    </row>
    <row r="1027" ht="15">
      <c r="C1027" s="490"/>
    </row>
    <row r="1028" ht="15">
      <c r="C1028" s="490"/>
    </row>
    <row r="1029" ht="15">
      <c r="C1029" s="490"/>
    </row>
    <row r="1030" ht="15">
      <c r="C1030" s="490"/>
    </row>
    <row r="1031" ht="15">
      <c r="C1031" s="490"/>
    </row>
    <row r="1032" ht="15">
      <c r="C1032" s="490"/>
    </row>
    <row r="1033" ht="15">
      <c r="C1033" s="490"/>
    </row>
    <row r="1034" ht="15">
      <c r="C1034" s="490"/>
    </row>
    <row r="1035" ht="15">
      <c r="C1035" s="490"/>
    </row>
    <row r="1036" ht="15">
      <c r="C1036" s="490"/>
    </row>
    <row r="1037" ht="15">
      <c r="C1037" s="490"/>
    </row>
    <row r="1038" ht="15">
      <c r="C1038" s="490"/>
    </row>
    <row r="1039" ht="15">
      <c r="C1039" s="490"/>
    </row>
    <row r="1040" ht="15">
      <c r="C1040" s="490"/>
    </row>
    <row r="1041" ht="15">
      <c r="C1041" s="490"/>
    </row>
    <row r="1042" ht="15">
      <c r="C1042" s="490"/>
    </row>
    <row r="1043" ht="15">
      <c r="C1043" s="490"/>
    </row>
    <row r="1044" ht="15">
      <c r="C1044" s="490"/>
    </row>
    <row r="1045" ht="15">
      <c r="C1045" s="490"/>
    </row>
    <row r="1046" ht="15">
      <c r="C1046" s="490"/>
    </row>
    <row r="1047" ht="15">
      <c r="C1047" s="490"/>
    </row>
    <row r="1048" ht="15">
      <c r="C1048" s="490"/>
    </row>
    <row r="1049" ht="15">
      <c r="C1049" s="490"/>
    </row>
    <row r="1050" ht="15">
      <c r="C1050" s="490"/>
    </row>
    <row r="1051" ht="15">
      <c r="C1051" s="490"/>
    </row>
    <row r="1052" ht="15">
      <c r="C1052" s="490"/>
    </row>
    <row r="1053" ht="15">
      <c r="C1053" s="490"/>
    </row>
    <row r="1054" ht="15">
      <c r="C1054" s="490"/>
    </row>
    <row r="1055" ht="15">
      <c r="C1055" s="490"/>
    </row>
    <row r="1056" ht="15">
      <c r="C1056" s="490"/>
    </row>
    <row r="1057" ht="15">
      <c r="C1057" s="490"/>
    </row>
    <row r="1058" ht="15">
      <c r="C1058" s="490"/>
    </row>
    <row r="1059" ht="15">
      <c r="C1059" s="490"/>
    </row>
    <row r="1060" ht="15">
      <c r="C1060" s="490"/>
    </row>
    <row r="1061" ht="15">
      <c r="C1061" s="490"/>
    </row>
    <row r="1062" ht="15">
      <c r="C1062" s="490"/>
    </row>
    <row r="1063" ht="15">
      <c r="C1063" s="490"/>
    </row>
    <row r="1064" ht="15">
      <c r="C1064" s="490"/>
    </row>
    <row r="1065" ht="15">
      <c r="C1065" s="490"/>
    </row>
    <row r="1066" ht="15">
      <c r="C1066" s="490"/>
    </row>
    <row r="1067" ht="15">
      <c r="C1067" s="490"/>
    </row>
    <row r="1068" ht="15">
      <c r="C1068" s="490"/>
    </row>
    <row r="1069" ht="15">
      <c r="C1069" s="490"/>
    </row>
    <row r="1070" ht="15">
      <c r="C1070" s="490"/>
    </row>
    <row r="1071" ht="15">
      <c r="C1071" s="490"/>
    </row>
    <row r="1072" ht="15">
      <c r="C1072" s="490"/>
    </row>
    <row r="1073" ht="15">
      <c r="C1073" s="490"/>
    </row>
    <row r="1074" ht="15">
      <c r="C1074" s="490"/>
    </row>
    <row r="1075" ht="15">
      <c r="C1075" s="490"/>
    </row>
    <row r="1076" ht="15">
      <c r="C1076" s="490"/>
    </row>
    <row r="1077" ht="15">
      <c r="C1077" s="490"/>
    </row>
    <row r="1078" ht="15">
      <c r="C1078" s="490"/>
    </row>
    <row r="1079" ht="15">
      <c r="C1079" s="490"/>
    </row>
    <row r="1080" ht="15">
      <c r="C1080" s="490"/>
    </row>
    <row r="1081" ht="15">
      <c r="C1081" s="490"/>
    </row>
    <row r="1082" ht="15">
      <c r="C1082" s="490"/>
    </row>
    <row r="1083" ht="15">
      <c r="C1083" s="490"/>
    </row>
    <row r="1084" ht="15">
      <c r="C1084" s="490"/>
    </row>
    <row r="1085" ht="15">
      <c r="C1085" s="490"/>
    </row>
    <row r="1086" ht="15">
      <c r="C1086" s="490"/>
    </row>
    <row r="1087" ht="15">
      <c r="C1087" s="490"/>
    </row>
    <row r="1088" ht="15">
      <c r="C1088" s="490"/>
    </row>
    <row r="1089" ht="15">
      <c r="C1089" s="490"/>
    </row>
    <row r="1090" ht="15">
      <c r="C1090" s="490"/>
    </row>
    <row r="1091" ht="15">
      <c r="C1091" s="490"/>
    </row>
    <row r="1092" ht="15">
      <c r="C1092" s="490"/>
    </row>
    <row r="1093" ht="15">
      <c r="C1093" s="490"/>
    </row>
    <row r="1094" ht="15">
      <c r="C1094" s="490"/>
    </row>
    <row r="1095" ht="15">
      <c r="C1095" s="490"/>
    </row>
    <row r="1096" ht="15">
      <c r="C1096" s="490"/>
    </row>
    <row r="1097" ht="15">
      <c r="C1097" s="490"/>
    </row>
    <row r="1098" ht="15">
      <c r="C1098" s="490"/>
    </row>
    <row r="1099" ht="15">
      <c r="C1099" s="490"/>
    </row>
    <row r="1100" ht="15">
      <c r="C1100" s="490"/>
    </row>
    <row r="1101" ht="15">
      <c r="C1101" s="490"/>
    </row>
    <row r="1102" ht="15">
      <c r="C1102" s="490"/>
    </row>
    <row r="1103" ht="15">
      <c r="C1103" s="490"/>
    </row>
    <row r="1104" ht="15">
      <c r="C1104" s="490"/>
    </row>
    <row r="1105" ht="15">
      <c r="C1105" s="490"/>
    </row>
    <row r="1106" ht="15">
      <c r="C1106" s="490"/>
    </row>
    <row r="1107" ht="15">
      <c r="C1107" s="490"/>
    </row>
    <row r="1108" ht="15">
      <c r="C1108" s="490"/>
    </row>
    <row r="1109" ht="15">
      <c r="C1109" s="490"/>
    </row>
    <row r="1110" ht="15">
      <c r="C1110" s="490"/>
    </row>
    <row r="1111" ht="15">
      <c r="C1111" s="490"/>
    </row>
    <row r="1112" ht="15">
      <c r="C1112" s="490"/>
    </row>
    <row r="1113" ht="15">
      <c r="C1113" s="490"/>
    </row>
    <row r="1114" ht="15">
      <c r="C1114" s="490"/>
    </row>
    <row r="1115" ht="15">
      <c r="C1115" s="490"/>
    </row>
    <row r="1116" ht="15">
      <c r="C1116" s="490"/>
    </row>
    <row r="1117" ht="15">
      <c r="C1117" s="490"/>
    </row>
    <row r="1118" ht="15">
      <c r="C1118" s="490"/>
    </row>
    <row r="1119" ht="15">
      <c r="C1119" s="490"/>
    </row>
    <row r="1120" ht="15">
      <c r="C1120" s="490"/>
    </row>
    <row r="1121" ht="15">
      <c r="C1121" s="490"/>
    </row>
    <row r="1122" ht="15">
      <c r="C1122" s="490"/>
    </row>
    <row r="1123" ht="15">
      <c r="C1123" s="490"/>
    </row>
    <row r="1124" ht="15">
      <c r="C1124" s="490"/>
    </row>
    <row r="1125" ht="15">
      <c r="C1125" s="490"/>
    </row>
    <row r="1126" ht="15">
      <c r="C1126" s="490"/>
    </row>
    <row r="1127" ht="15">
      <c r="C1127" s="490"/>
    </row>
    <row r="1128" ht="15">
      <c r="C1128" s="490"/>
    </row>
    <row r="1129" ht="15">
      <c r="C1129" s="490"/>
    </row>
    <row r="1130" ht="15">
      <c r="C1130" s="490"/>
    </row>
    <row r="1131" ht="15">
      <c r="C1131" s="490"/>
    </row>
    <row r="1132" ht="15">
      <c r="C1132" s="490"/>
    </row>
    <row r="1133" ht="15">
      <c r="C1133" s="490"/>
    </row>
    <row r="1134" ht="15">
      <c r="C1134" s="490"/>
    </row>
    <row r="1135" ht="15">
      <c r="C1135" s="490"/>
    </row>
    <row r="1136" ht="15">
      <c r="C1136" s="490"/>
    </row>
    <row r="1137" ht="15">
      <c r="C1137" s="490"/>
    </row>
    <row r="1138" ht="15">
      <c r="C1138" s="490"/>
    </row>
    <row r="1139" ht="15">
      <c r="C1139" s="490"/>
    </row>
    <row r="1140" ht="15">
      <c r="C1140" s="490"/>
    </row>
    <row r="1141" ht="15">
      <c r="C1141" s="490"/>
    </row>
    <row r="1142" ht="15">
      <c r="C1142" s="490"/>
    </row>
    <row r="1143" ht="15">
      <c r="C1143" s="490"/>
    </row>
    <row r="1144" ht="15">
      <c r="C1144" s="490"/>
    </row>
    <row r="1145" ht="15">
      <c r="C1145" s="490"/>
    </row>
    <row r="1146" ht="15">
      <c r="C1146" s="490"/>
    </row>
    <row r="1147" ht="15">
      <c r="C1147" s="490"/>
    </row>
    <row r="1148" ht="15">
      <c r="C1148" s="490"/>
    </row>
    <row r="1149" ht="15">
      <c r="C1149" s="490"/>
    </row>
    <row r="1150" ht="15">
      <c r="C1150" s="490"/>
    </row>
    <row r="1151" ht="15">
      <c r="C1151" s="490"/>
    </row>
    <row r="1152" ht="15">
      <c r="C1152" s="490"/>
    </row>
    <row r="1153" ht="15">
      <c r="C1153" s="490"/>
    </row>
    <row r="1154" ht="15">
      <c r="C1154" s="490"/>
    </row>
    <row r="1155" ht="15">
      <c r="C1155" s="490"/>
    </row>
    <row r="1156" ht="15">
      <c r="C1156" s="490"/>
    </row>
    <row r="1157" ht="15">
      <c r="C1157" s="490"/>
    </row>
    <row r="1158" ht="15">
      <c r="C1158" s="490"/>
    </row>
    <row r="1159" ht="15">
      <c r="C1159" s="490"/>
    </row>
    <row r="1160" ht="15">
      <c r="C1160" s="490"/>
    </row>
    <row r="1161" ht="15">
      <c r="C1161" s="490"/>
    </row>
    <row r="1162" ht="15">
      <c r="C1162" s="490"/>
    </row>
    <row r="1163" ht="15">
      <c r="C1163" s="490"/>
    </row>
    <row r="1164" ht="15">
      <c r="C1164" s="490"/>
    </row>
    <row r="1165" ht="15">
      <c r="C1165" s="490"/>
    </row>
    <row r="1166" ht="15">
      <c r="C1166" s="490"/>
    </row>
    <row r="1167" ht="15">
      <c r="C1167" s="490"/>
    </row>
    <row r="1168" ht="15">
      <c r="C1168" s="490"/>
    </row>
    <row r="1169" ht="15">
      <c r="C1169" s="490"/>
    </row>
    <row r="1170" ht="15">
      <c r="C1170" s="490"/>
    </row>
    <row r="1171" ht="15">
      <c r="C1171" s="490"/>
    </row>
    <row r="1172" ht="15">
      <c r="C1172" s="490"/>
    </row>
    <row r="1173" ht="15">
      <c r="C1173" s="490"/>
    </row>
    <row r="1174" ht="15">
      <c r="C1174" s="490"/>
    </row>
    <row r="1175" ht="15">
      <c r="C1175" s="490"/>
    </row>
    <row r="1176" ht="15">
      <c r="C1176" s="490"/>
    </row>
    <row r="1177" ht="15">
      <c r="C1177" s="490"/>
    </row>
    <row r="1178" ht="15">
      <c r="C1178" s="490"/>
    </row>
    <row r="1179" ht="15">
      <c r="C1179" s="490"/>
    </row>
    <row r="1180" ht="15">
      <c r="C1180" s="490"/>
    </row>
    <row r="1181" ht="15">
      <c r="C1181" s="490"/>
    </row>
    <row r="1182" ht="15">
      <c r="C1182" s="490"/>
    </row>
    <row r="1183" ht="15">
      <c r="C1183" s="490"/>
    </row>
    <row r="1184" ht="15">
      <c r="C1184" s="490"/>
    </row>
    <row r="1185" ht="15">
      <c r="C1185" s="490"/>
    </row>
    <row r="1186" ht="15">
      <c r="C1186" s="490"/>
    </row>
    <row r="1187" ht="15">
      <c r="C1187" s="490"/>
    </row>
    <row r="1188" ht="15">
      <c r="C1188" s="490"/>
    </row>
    <row r="1189" ht="15">
      <c r="C1189" s="490"/>
    </row>
    <row r="1190" ht="15">
      <c r="C1190" s="490"/>
    </row>
    <row r="1191" ht="15">
      <c r="C1191" s="490"/>
    </row>
    <row r="1192" ht="15">
      <c r="C1192" s="490"/>
    </row>
    <row r="1193" ht="15">
      <c r="C1193" s="490"/>
    </row>
    <row r="1194" ht="15">
      <c r="C1194" s="490"/>
    </row>
    <row r="1195" ht="15">
      <c r="C1195" s="490"/>
    </row>
    <row r="1196" ht="15">
      <c r="C1196" s="490"/>
    </row>
    <row r="1197" ht="15">
      <c r="C1197" s="490"/>
    </row>
    <row r="1198" ht="15">
      <c r="C1198" s="490"/>
    </row>
    <row r="1199" ht="15">
      <c r="C1199" s="490"/>
    </row>
    <row r="1200" ht="15">
      <c r="C1200" s="490"/>
    </row>
    <row r="1201" ht="15">
      <c r="C1201" s="490"/>
    </row>
    <row r="1202" ht="15">
      <c r="C1202" s="490"/>
    </row>
    <row r="1203" ht="15">
      <c r="C1203" s="490"/>
    </row>
    <row r="1204" ht="15">
      <c r="C1204" s="490"/>
    </row>
    <row r="1205" ht="15">
      <c r="C1205" s="490"/>
    </row>
    <row r="1206" ht="15">
      <c r="C1206" s="490"/>
    </row>
    <row r="1207" ht="15">
      <c r="C1207" s="490"/>
    </row>
    <row r="1208" ht="15">
      <c r="C1208" s="490"/>
    </row>
    <row r="1209" ht="15">
      <c r="C1209" s="490"/>
    </row>
    <row r="1210" ht="15">
      <c r="C1210" s="490"/>
    </row>
    <row r="1211" ht="15">
      <c r="C1211" s="490"/>
    </row>
    <row r="1212" ht="15">
      <c r="C1212" s="490"/>
    </row>
    <row r="1213" ht="15">
      <c r="C1213" s="490"/>
    </row>
    <row r="1214" ht="15">
      <c r="C1214" s="490"/>
    </row>
    <row r="1215" ht="15">
      <c r="C1215" s="490"/>
    </row>
    <row r="1216" ht="15">
      <c r="C1216" s="490"/>
    </row>
    <row r="1217" ht="15">
      <c r="C1217" s="490"/>
    </row>
    <row r="1218" ht="15">
      <c r="C1218" s="490"/>
    </row>
    <row r="1219" ht="15">
      <c r="C1219" s="490"/>
    </row>
    <row r="1220" ht="15">
      <c r="C1220" s="490"/>
    </row>
    <row r="1221" ht="15">
      <c r="C1221" s="490"/>
    </row>
    <row r="1222" ht="15">
      <c r="C1222" s="490"/>
    </row>
    <row r="1223" ht="15">
      <c r="C1223" s="490"/>
    </row>
    <row r="1224" ht="15">
      <c r="C1224" s="490"/>
    </row>
    <row r="1225" ht="15">
      <c r="C1225" s="490"/>
    </row>
    <row r="1226" ht="15">
      <c r="C1226" s="490"/>
    </row>
    <row r="1227" ht="15">
      <c r="C1227" s="490"/>
    </row>
    <row r="1228" ht="15">
      <c r="C1228" s="490"/>
    </row>
    <row r="1229" ht="15">
      <c r="C1229" s="490"/>
    </row>
    <row r="1230" ht="15">
      <c r="C1230" s="490"/>
    </row>
    <row r="1231" ht="15">
      <c r="C1231" s="490"/>
    </row>
    <row r="1232" ht="15">
      <c r="C1232" s="490"/>
    </row>
    <row r="1233" ht="15">
      <c r="C1233" s="490"/>
    </row>
    <row r="1234" ht="15">
      <c r="C1234" s="490"/>
    </row>
    <row r="1235" ht="15">
      <c r="C1235" s="490"/>
    </row>
    <row r="1236" ht="15">
      <c r="C1236" s="490"/>
    </row>
    <row r="1237" ht="15">
      <c r="C1237" s="490"/>
    </row>
    <row r="1238" ht="15">
      <c r="C1238" s="490"/>
    </row>
    <row r="1239" ht="15">
      <c r="C1239" s="490"/>
    </row>
    <row r="1240" ht="15">
      <c r="C1240" s="490"/>
    </row>
    <row r="1241" ht="15">
      <c r="C1241" s="490"/>
    </row>
    <row r="1242" ht="15">
      <c r="C1242" s="490"/>
    </row>
    <row r="1243" ht="15">
      <c r="C1243" s="490"/>
    </row>
    <row r="1244" ht="15">
      <c r="C1244" s="490"/>
    </row>
    <row r="1245" ht="15">
      <c r="C1245" s="490"/>
    </row>
    <row r="1246" ht="15">
      <c r="C1246" s="490"/>
    </row>
    <row r="1247" ht="15">
      <c r="C1247" s="490"/>
    </row>
    <row r="1248" ht="15">
      <c r="C1248" s="490"/>
    </row>
    <row r="1249" ht="15">
      <c r="C1249" s="490"/>
    </row>
    <row r="1250" ht="15">
      <c r="C1250" s="490"/>
    </row>
    <row r="1251" ht="15">
      <c r="C1251" s="490"/>
    </row>
    <row r="1252" ht="15">
      <c r="C1252" s="490"/>
    </row>
    <row r="1253" ht="15">
      <c r="C1253" s="490"/>
    </row>
    <row r="1254" ht="15">
      <c r="C1254" s="490"/>
    </row>
    <row r="1255" ht="15">
      <c r="C1255" s="490"/>
    </row>
    <row r="1256" ht="15">
      <c r="C1256" s="490"/>
    </row>
    <row r="1257" ht="15">
      <c r="C1257" s="490"/>
    </row>
    <row r="1258" ht="15">
      <c r="C1258" s="490"/>
    </row>
    <row r="1259" ht="15">
      <c r="C1259" s="490"/>
    </row>
    <row r="1260" ht="15">
      <c r="C1260" s="490"/>
    </row>
    <row r="1261" ht="15">
      <c r="C1261" s="490"/>
    </row>
    <row r="1262" ht="15">
      <c r="C1262" s="490"/>
    </row>
    <row r="1263" ht="15">
      <c r="C1263" s="490"/>
    </row>
    <row r="1264" ht="15">
      <c r="C1264" s="490"/>
    </row>
    <row r="1265" ht="15">
      <c r="C1265" s="490"/>
    </row>
    <row r="1266" ht="15">
      <c r="C1266" s="490"/>
    </row>
    <row r="1267" ht="15">
      <c r="C1267" s="490"/>
    </row>
    <row r="1268" ht="15">
      <c r="C1268" s="490"/>
    </row>
    <row r="1269" ht="15">
      <c r="C1269" s="490"/>
    </row>
    <row r="1270" ht="15">
      <c r="C1270" s="490"/>
    </row>
    <row r="1271" ht="15">
      <c r="C1271" s="490"/>
    </row>
    <row r="1272" ht="15">
      <c r="C1272" s="490"/>
    </row>
    <row r="1273" ht="15">
      <c r="C1273" s="490"/>
    </row>
    <row r="1274" ht="15">
      <c r="C1274" s="490"/>
    </row>
    <row r="1275" ht="15">
      <c r="C1275" s="490"/>
    </row>
    <row r="1276" ht="15">
      <c r="C1276" s="490"/>
    </row>
    <row r="1277" ht="15">
      <c r="C1277" s="490"/>
    </row>
    <row r="1278" ht="15">
      <c r="C1278" s="490"/>
    </row>
    <row r="1279" ht="15">
      <c r="C1279" s="490"/>
    </row>
    <row r="1280" ht="15">
      <c r="C1280" s="490"/>
    </row>
    <row r="1281" ht="15">
      <c r="C1281" s="490"/>
    </row>
    <row r="1282" ht="15">
      <c r="C1282" s="490"/>
    </row>
    <row r="1283" ht="15">
      <c r="C1283" s="490"/>
    </row>
    <row r="1284" ht="15">
      <c r="C1284" s="490"/>
    </row>
    <row r="1285" ht="15">
      <c r="C1285" s="490"/>
    </row>
    <row r="1286" ht="15">
      <c r="C1286" s="490"/>
    </row>
    <row r="1287" ht="15">
      <c r="C1287" s="490"/>
    </row>
    <row r="1288" ht="15">
      <c r="C1288" s="490"/>
    </row>
    <row r="1289" ht="15">
      <c r="C1289" s="490"/>
    </row>
    <row r="1290" ht="15">
      <c r="C1290" s="490"/>
    </row>
    <row r="1291" ht="15">
      <c r="C1291" s="490"/>
    </row>
    <row r="1292" ht="15">
      <c r="C1292" s="490"/>
    </row>
    <row r="1293" ht="15">
      <c r="C1293" s="490"/>
    </row>
    <row r="1294" ht="15">
      <c r="C1294" s="490"/>
    </row>
    <row r="1295" ht="15">
      <c r="C1295" s="490"/>
    </row>
    <row r="1296" ht="15">
      <c r="C1296" s="490"/>
    </row>
    <row r="1297" ht="15">
      <c r="C1297" s="490"/>
    </row>
    <row r="1298" ht="15">
      <c r="C1298" s="490"/>
    </row>
    <row r="1299" ht="15">
      <c r="C1299" s="490"/>
    </row>
    <row r="1300" ht="15">
      <c r="C1300" s="490"/>
    </row>
    <row r="1301" ht="15">
      <c r="C1301" s="490"/>
    </row>
    <row r="1302" ht="15">
      <c r="C1302" s="490"/>
    </row>
    <row r="1303" ht="15">
      <c r="C1303" s="490"/>
    </row>
    <row r="1304" ht="15">
      <c r="C1304" s="490"/>
    </row>
    <row r="1305" ht="15">
      <c r="C1305" s="490"/>
    </row>
    <row r="1306" ht="15">
      <c r="C1306" s="490"/>
    </row>
    <row r="1307" ht="15">
      <c r="C1307" s="490"/>
    </row>
    <row r="1308" ht="15">
      <c r="C1308" s="490"/>
    </row>
    <row r="1309" ht="15">
      <c r="C1309" s="490"/>
    </row>
    <row r="1310" ht="15">
      <c r="C1310" s="490"/>
    </row>
    <row r="1311" ht="15">
      <c r="C1311" s="490"/>
    </row>
    <row r="1312" ht="15">
      <c r="C1312" s="490"/>
    </row>
    <row r="1313" ht="15">
      <c r="C1313" s="490"/>
    </row>
    <row r="1314" ht="15">
      <c r="C1314" s="490"/>
    </row>
    <row r="1315" ht="15">
      <c r="C1315" s="490"/>
    </row>
    <row r="1316" ht="15">
      <c r="C1316" s="490"/>
    </row>
    <row r="1317" ht="15">
      <c r="C1317" s="490"/>
    </row>
    <row r="1318" ht="15">
      <c r="C1318" s="490"/>
    </row>
    <row r="1319" ht="15">
      <c r="C1319" s="490"/>
    </row>
    <row r="1320" ht="15">
      <c r="C1320" s="490"/>
    </row>
    <row r="1321" ht="15">
      <c r="C1321" s="490"/>
    </row>
    <row r="1322" ht="15">
      <c r="C1322" s="490"/>
    </row>
    <row r="1323" ht="15">
      <c r="C1323" s="490"/>
    </row>
    <row r="1324" ht="15">
      <c r="C1324" s="490"/>
    </row>
    <row r="1325" ht="15">
      <c r="C1325" s="490"/>
    </row>
    <row r="1326" ht="15">
      <c r="C1326" s="490"/>
    </row>
    <row r="1327" ht="15">
      <c r="C1327" s="490"/>
    </row>
    <row r="1328" ht="15">
      <c r="C1328" s="490"/>
    </row>
    <row r="1329" ht="15">
      <c r="C1329" s="490"/>
    </row>
    <row r="1330" ht="15">
      <c r="C1330" s="490"/>
    </row>
    <row r="1331" ht="15">
      <c r="C1331" s="490"/>
    </row>
    <row r="1332" ht="15">
      <c r="C1332" s="490"/>
    </row>
    <row r="1333" ht="15">
      <c r="C1333" s="490"/>
    </row>
    <row r="1334" ht="15">
      <c r="C1334" s="490"/>
    </row>
    <row r="1335" ht="15">
      <c r="C1335" s="490"/>
    </row>
    <row r="1336" ht="15">
      <c r="C1336" s="490"/>
    </row>
    <row r="1337" ht="15">
      <c r="C1337" s="490"/>
    </row>
    <row r="1338" ht="15">
      <c r="C1338" s="490"/>
    </row>
    <row r="1339" ht="15">
      <c r="C1339" s="490"/>
    </row>
    <row r="1340" ht="15">
      <c r="C1340" s="490"/>
    </row>
    <row r="1341" ht="15">
      <c r="C1341" s="490"/>
    </row>
    <row r="1342" ht="15">
      <c r="C1342" s="490"/>
    </row>
    <row r="1343" ht="15">
      <c r="C1343" s="490"/>
    </row>
    <row r="1344" ht="15">
      <c r="C1344" s="490"/>
    </row>
    <row r="1345" ht="15">
      <c r="C1345" s="490"/>
    </row>
    <row r="1346" ht="15">
      <c r="C1346" s="490"/>
    </row>
    <row r="1347" ht="15">
      <c r="C1347" s="490"/>
    </row>
    <row r="1348" ht="15">
      <c r="C1348" s="490"/>
    </row>
    <row r="1349" ht="15">
      <c r="C1349" s="490"/>
    </row>
    <row r="1350" ht="15">
      <c r="C1350" s="490"/>
    </row>
    <row r="1351" ht="15">
      <c r="C1351" s="490"/>
    </row>
    <row r="1352" ht="15">
      <c r="C1352" s="490"/>
    </row>
    <row r="1353" ht="15">
      <c r="C1353" s="490"/>
    </row>
    <row r="1354" ht="15">
      <c r="C1354" s="490"/>
    </row>
    <row r="1355" ht="15">
      <c r="C1355" s="490"/>
    </row>
    <row r="1356" ht="15">
      <c r="C1356" s="490"/>
    </row>
    <row r="1357" ht="15">
      <c r="C1357" s="490"/>
    </row>
    <row r="1358" ht="15">
      <c r="C1358" s="490"/>
    </row>
    <row r="1359" ht="15">
      <c r="C1359" s="490"/>
    </row>
    <row r="1360" ht="15">
      <c r="C1360" s="490"/>
    </row>
    <row r="1361" ht="15">
      <c r="C1361" s="490"/>
    </row>
    <row r="1362" ht="15">
      <c r="C1362" s="490"/>
    </row>
    <row r="1363" ht="15">
      <c r="C1363" s="490"/>
    </row>
    <row r="1364" ht="15">
      <c r="C1364" s="490"/>
    </row>
    <row r="1365" ht="15">
      <c r="C1365" s="490"/>
    </row>
    <row r="1366" ht="15">
      <c r="C1366" s="490"/>
    </row>
    <row r="1367" ht="15">
      <c r="C1367" s="490"/>
    </row>
    <row r="1368" ht="15">
      <c r="C1368" s="490"/>
    </row>
    <row r="1369" ht="15">
      <c r="C1369" s="490"/>
    </row>
    <row r="1370" ht="15">
      <c r="C1370" s="490"/>
    </row>
    <row r="1371" ht="15">
      <c r="C1371" s="490"/>
    </row>
    <row r="1372" ht="15">
      <c r="C1372" s="490"/>
    </row>
    <row r="1373" ht="15">
      <c r="C1373" s="490"/>
    </row>
    <row r="1374" ht="15">
      <c r="C1374" s="490"/>
    </row>
    <row r="1375" ht="15">
      <c r="C1375" s="490"/>
    </row>
    <row r="1376" ht="15">
      <c r="C1376" s="490"/>
    </row>
    <row r="1377" ht="15">
      <c r="C1377" s="490"/>
    </row>
    <row r="1378" ht="15">
      <c r="C1378" s="490"/>
    </row>
    <row r="1379" ht="15">
      <c r="C1379" s="490"/>
    </row>
    <row r="1380" ht="15">
      <c r="C1380" s="490"/>
    </row>
    <row r="1381" ht="15">
      <c r="C1381" s="490"/>
    </row>
    <row r="1382" ht="15">
      <c r="C1382" s="490"/>
    </row>
    <row r="1383" ht="15">
      <c r="C1383" s="490"/>
    </row>
    <row r="1384" ht="15">
      <c r="C1384" s="490"/>
    </row>
    <row r="1385" ht="15">
      <c r="C1385" s="490"/>
    </row>
    <row r="1386" ht="15">
      <c r="C1386" s="490"/>
    </row>
    <row r="1387" ht="15">
      <c r="C1387" s="490"/>
    </row>
    <row r="1388" ht="15">
      <c r="C1388" s="490"/>
    </row>
    <row r="1389" ht="15">
      <c r="C1389" s="490"/>
    </row>
    <row r="1390" ht="15">
      <c r="C1390" s="490"/>
    </row>
    <row r="1391" ht="15">
      <c r="C1391" s="490"/>
    </row>
    <row r="1392" ht="15">
      <c r="C1392" s="490"/>
    </row>
    <row r="1393" ht="15">
      <c r="C1393" s="490"/>
    </row>
    <row r="1394" ht="15">
      <c r="C1394" s="490"/>
    </row>
    <row r="1395" ht="15">
      <c r="C1395" s="490"/>
    </row>
    <row r="1396" ht="15">
      <c r="C1396" s="490"/>
    </row>
    <row r="1397" ht="15">
      <c r="C1397" s="490"/>
    </row>
    <row r="1398" ht="15">
      <c r="C1398" s="490"/>
    </row>
    <row r="1399" ht="15">
      <c r="C1399" s="490"/>
    </row>
    <row r="1400" ht="15">
      <c r="C1400" s="490"/>
    </row>
    <row r="1401" ht="15">
      <c r="C1401" s="490"/>
    </row>
    <row r="1402" ht="15">
      <c r="C1402" s="490"/>
    </row>
    <row r="1403" ht="15">
      <c r="C1403" s="490"/>
    </row>
    <row r="1404" ht="15">
      <c r="C1404" s="490"/>
    </row>
    <row r="1405" ht="15">
      <c r="C1405" s="490"/>
    </row>
    <row r="1406" ht="15">
      <c r="C1406" s="490"/>
    </row>
    <row r="1407" ht="15">
      <c r="C1407" s="490"/>
    </row>
    <row r="1408" ht="15">
      <c r="C1408" s="490"/>
    </row>
    <row r="1409" ht="15">
      <c r="C1409" s="490"/>
    </row>
    <row r="1410" ht="15">
      <c r="C1410" s="490"/>
    </row>
    <row r="1411" ht="15">
      <c r="C1411" s="490"/>
    </row>
    <row r="1412" ht="15">
      <c r="C1412" s="490"/>
    </row>
    <row r="1413" ht="15">
      <c r="C1413" s="490"/>
    </row>
    <row r="1414" ht="15">
      <c r="C1414" s="490"/>
    </row>
    <row r="1415" ht="15">
      <c r="C1415" s="490"/>
    </row>
    <row r="1416" ht="15">
      <c r="C1416" s="490"/>
    </row>
    <row r="1417" ht="15">
      <c r="C1417" s="490"/>
    </row>
    <row r="1418" ht="15">
      <c r="C1418" s="490"/>
    </row>
    <row r="1419" ht="15">
      <c r="C1419" s="490"/>
    </row>
    <row r="1420" ht="15">
      <c r="C1420" s="490"/>
    </row>
    <row r="1421" ht="15">
      <c r="C1421" s="490"/>
    </row>
    <row r="1422" ht="15">
      <c r="C1422" s="490"/>
    </row>
    <row r="1423" ht="15">
      <c r="C1423" s="490"/>
    </row>
    <row r="1424" ht="15">
      <c r="C1424" s="490"/>
    </row>
    <row r="1425" ht="15">
      <c r="C1425" s="490"/>
    </row>
    <row r="1426" ht="15">
      <c r="C1426" s="490"/>
    </row>
    <row r="1427" ht="15">
      <c r="C1427" s="490"/>
    </row>
    <row r="1428" ht="15">
      <c r="C1428" s="490"/>
    </row>
    <row r="1429" ht="15">
      <c r="C1429" s="490"/>
    </row>
    <row r="1430" ht="15">
      <c r="C1430" s="490"/>
    </row>
    <row r="1431" ht="15">
      <c r="C1431" s="490"/>
    </row>
    <row r="1432" ht="15">
      <c r="C1432" s="490"/>
    </row>
    <row r="1433" ht="15">
      <c r="C1433" s="490"/>
    </row>
    <row r="1434" ht="15">
      <c r="C1434" s="490"/>
    </row>
    <row r="1435" ht="15">
      <c r="C1435" s="490"/>
    </row>
    <row r="1436" ht="15">
      <c r="C1436" s="490"/>
    </row>
    <row r="1437" ht="15">
      <c r="C1437" s="490"/>
    </row>
    <row r="1438" ht="15">
      <c r="C1438" s="490"/>
    </row>
    <row r="1439" ht="15">
      <c r="C1439" s="490"/>
    </row>
    <row r="1440" ht="15">
      <c r="C1440" s="490"/>
    </row>
    <row r="1441" ht="15">
      <c r="C1441" s="490"/>
    </row>
    <row r="1442" ht="15">
      <c r="C1442" s="490"/>
    </row>
    <row r="1443" ht="15">
      <c r="C1443" s="490"/>
    </row>
    <row r="1444" ht="15">
      <c r="C1444" s="490"/>
    </row>
    <row r="1445" ht="15">
      <c r="C1445" s="490"/>
    </row>
    <row r="1446" ht="15">
      <c r="C1446" s="490"/>
    </row>
    <row r="1447" ht="15">
      <c r="C1447" s="490"/>
    </row>
    <row r="1448" ht="15">
      <c r="C1448" s="490"/>
    </row>
    <row r="1449" ht="15">
      <c r="C1449" s="490"/>
    </row>
    <row r="1450" ht="15">
      <c r="C1450" s="490"/>
    </row>
    <row r="1451" ht="15">
      <c r="C1451" s="490"/>
    </row>
    <row r="1452" ht="15">
      <c r="C1452" s="490"/>
    </row>
    <row r="1453" ht="15">
      <c r="C1453" s="490"/>
    </row>
    <row r="1454" ht="15">
      <c r="C1454" s="490"/>
    </row>
    <row r="1455" ht="15">
      <c r="C1455" s="490"/>
    </row>
    <row r="1456" ht="15">
      <c r="C1456" s="490"/>
    </row>
    <row r="1457" ht="15">
      <c r="C1457" s="490"/>
    </row>
    <row r="1458" ht="15">
      <c r="C1458" s="490"/>
    </row>
    <row r="1459" ht="15">
      <c r="C1459" s="490"/>
    </row>
    <row r="1460" ht="15">
      <c r="C1460" s="490"/>
    </row>
    <row r="1461" ht="15">
      <c r="C1461" s="490"/>
    </row>
    <row r="1462" ht="15">
      <c r="C1462" s="490"/>
    </row>
    <row r="1463" ht="15">
      <c r="C1463" s="490"/>
    </row>
    <row r="1464" ht="15">
      <c r="C1464" s="490"/>
    </row>
    <row r="1465" ht="15">
      <c r="C1465" s="490"/>
    </row>
    <row r="1466" ht="15">
      <c r="C1466" s="490"/>
    </row>
    <row r="1467" ht="15">
      <c r="C1467" s="490"/>
    </row>
    <row r="1468" ht="15">
      <c r="C1468" s="490"/>
    </row>
    <row r="1469" ht="15">
      <c r="C1469" s="490"/>
    </row>
    <row r="1470" ht="15">
      <c r="C1470" s="490"/>
    </row>
    <row r="1471" ht="15">
      <c r="C1471" s="490"/>
    </row>
    <row r="1472" ht="15">
      <c r="C1472" s="490"/>
    </row>
    <row r="1473" ht="15">
      <c r="C1473" s="490"/>
    </row>
    <row r="1474" ht="15">
      <c r="C1474" s="490"/>
    </row>
    <row r="1475" ht="15">
      <c r="C1475" s="490"/>
    </row>
    <row r="1476" ht="15">
      <c r="C1476" s="490"/>
    </row>
    <row r="1477" ht="15">
      <c r="C1477" s="490"/>
    </row>
    <row r="1478" ht="15">
      <c r="C1478" s="490"/>
    </row>
    <row r="1479" ht="15">
      <c r="C1479" s="490"/>
    </row>
    <row r="1480" ht="15">
      <c r="C1480" s="490"/>
    </row>
    <row r="1481" ht="15">
      <c r="C1481" s="490"/>
    </row>
    <row r="1482" ht="15">
      <c r="C1482" s="490"/>
    </row>
    <row r="1483" ht="15">
      <c r="C1483" s="490"/>
    </row>
    <row r="1484" ht="15">
      <c r="C1484" s="490"/>
    </row>
    <row r="1485" ht="15">
      <c r="C1485" s="490"/>
    </row>
    <row r="1486" ht="15">
      <c r="C1486" s="490"/>
    </row>
    <row r="1487" ht="15">
      <c r="C1487" s="490"/>
    </row>
    <row r="1488" ht="15">
      <c r="C1488" s="490"/>
    </row>
    <row r="1489" ht="15">
      <c r="C1489" s="490"/>
    </row>
    <row r="1490" ht="15">
      <c r="C1490" s="490"/>
    </row>
    <row r="1491" ht="15">
      <c r="C1491" s="490"/>
    </row>
    <row r="1492" ht="15">
      <c r="C1492" s="490"/>
    </row>
    <row r="1493" ht="15">
      <c r="C1493" s="490"/>
    </row>
    <row r="1494" ht="15">
      <c r="C1494" s="490"/>
    </row>
    <row r="1495" ht="15">
      <c r="C1495" s="490"/>
    </row>
    <row r="1496" ht="15">
      <c r="C1496" s="490"/>
    </row>
    <row r="1497" ht="15">
      <c r="C1497" s="490"/>
    </row>
    <row r="1498" ht="15">
      <c r="C1498" s="490"/>
    </row>
    <row r="1499" ht="15">
      <c r="C1499" s="490"/>
    </row>
    <row r="1500" ht="15">
      <c r="C1500" s="490"/>
    </row>
    <row r="1501" ht="15">
      <c r="C1501" s="490"/>
    </row>
    <row r="1502" ht="15">
      <c r="C1502" s="490"/>
    </row>
    <row r="1503" ht="15">
      <c r="C1503" s="490"/>
    </row>
    <row r="1504" ht="15">
      <c r="C1504" s="490"/>
    </row>
    <row r="1505" ht="15">
      <c r="C1505" s="490"/>
    </row>
    <row r="1506" ht="15">
      <c r="C1506" s="490"/>
    </row>
    <row r="1507" ht="15">
      <c r="C1507" s="490"/>
    </row>
    <row r="1508" ht="15">
      <c r="C1508" s="490"/>
    </row>
    <row r="1509" ht="15">
      <c r="C1509" s="490"/>
    </row>
    <row r="1510" ht="15">
      <c r="C1510" s="490"/>
    </row>
    <row r="1511" ht="15">
      <c r="C1511" s="490"/>
    </row>
    <row r="1512" ht="15">
      <c r="C1512" s="490"/>
    </row>
    <row r="1513" ht="15">
      <c r="C1513" s="490"/>
    </row>
    <row r="1514" ht="15">
      <c r="C1514" s="490"/>
    </row>
    <row r="1515" ht="15">
      <c r="C1515" s="490"/>
    </row>
    <row r="1516" ht="15">
      <c r="C1516" s="490"/>
    </row>
    <row r="1517" ht="15">
      <c r="C1517" s="490"/>
    </row>
    <row r="1518" ht="15">
      <c r="C1518" s="490"/>
    </row>
    <row r="1519" ht="15">
      <c r="C1519" s="490"/>
    </row>
    <row r="1520" ht="15">
      <c r="C1520" s="490"/>
    </row>
    <row r="1521" ht="15">
      <c r="C1521" s="490"/>
    </row>
    <row r="1522" ht="15">
      <c r="C1522" s="490"/>
    </row>
    <row r="1523" ht="15">
      <c r="C1523" s="490"/>
    </row>
    <row r="1524" ht="15">
      <c r="C1524" s="490"/>
    </row>
    <row r="1525" ht="15">
      <c r="C1525" s="490"/>
    </row>
    <row r="1526" ht="15">
      <c r="C1526" s="490"/>
    </row>
    <row r="1527" ht="15">
      <c r="C1527" s="490"/>
    </row>
    <row r="1528" ht="15">
      <c r="C1528" s="490"/>
    </row>
    <row r="1529" ht="15">
      <c r="C1529" s="490"/>
    </row>
    <row r="1530" ht="15">
      <c r="C1530" s="490"/>
    </row>
    <row r="1531" ht="15">
      <c r="C1531" s="490"/>
    </row>
    <row r="1532" ht="15">
      <c r="C1532" s="490"/>
    </row>
    <row r="1533" ht="15">
      <c r="C1533" s="490"/>
    </row>
    <row r="1534" ht="15">
      <c r="C1534" s="490"/>
    </row>
    <row r="1535" ht="15">
      <c r="C1535" s="490"/>
    </row>
    <row r="1536" ht="15">
      <c r="C1536" s="490"/>
    </row>
    <row r="1537" ht="15">
      <c r="C1537" s="490"/>
    </row>
    <row r="1538" ht="15">
      <c r="C1538" s="490"/>
    </row>
    <row r="1539" ht="15">
      <c r="C1539" s="490"/>
    </row>
    <row r="1540" ht="15">
      <c r="C1540" s="490"/>
    </row>
    <row r="1541" ht="15">
      <c r="C1541" s="490"/>
    </row>
    <row r="1542" ht="15">
      <c r="C1542" s="490"/>
    </row>
    <row r="1543" ht="15">
      <c r="C1543" s="490"/>
    </row>
    <row r="1544" ht="15">
      <c r="C1544" s="490"/>
    </row>
    <row r="1545" ht="15">
      <c r="C1545" s="490"/>
    </row>
    <row r="1546" ht="15">
      <c r="C1546" s="490"/>
    </row>
    <row r="1547" ht="15">
      <c r="C1547" s="490"/>
    </row>
    <row r="1548" ht="15">
      <c r="C1548" s="490"/>
    </row>
    <row r="1549" ht="15">
      <c r="C1549" s="490"/>
    </row>
    <row r="1550" ht="15">
      <c r="C1550" s="490"/>
    </row>
    <row r="1551" ht="15">
      <c r="C1551" s="490"/>
    </row>
    <row r="1552" ht="15">
      <c r="C1552" s="490"/>
    </row>
    <row r="1553" ht="15">
      <c r="C1553" s="490"/>
    </row>
    <row r="1554" ht="15">
      <c r="C1554" s="490"/>
    </row>
    <row r="1555" ht="15">
      <c r="C1555" s="490"/>
    </row>
    <row r="1556" ht="15">
      <c r="C1556" s="490"/>
    </row>
    <row r="1557" ht="15">
      <c r="C1557" s="490"/>
    </row>
    <row r="1558" ht="15">
      <c r="C1558" s="490"/>
    </row>
    <row r="1559" ht="15">
      <c r="C1559" s="490"/>
    </row>
    <row r="1560" ht="15">
      <c r="C1560" s="490"/>
    </row>
    <row r="1561" ht="15">
      <c r="C1561" s="490"/>
    </row>
    <row r="1562" ht="15">
      <c r="C1562" s="490"/>
    </row>
    <row r="1563" ht="15">
      <c r="C1563" s="490"/>
    </row>
    <row r="1564" ht="15">
      <c r="C1564" s="490"/>
    </row>
    <row r="1565" ht="15">
      <c r="C1565" s="490"/>
    </row>
    <row r="1566" ht="15">
      <c r="C1566" s="490"/>
    </row>
    <row r="1567" ht="15">
      <c r="C1567" s="490"/>
    </row>
    <row r="1568" ht="15">
      <c r="C1568" s="490"/>
    </row>
    <row r="1569" ht="15">
      <c r="C1569" s="490"/>
    </row>
    <row r="1570" ht="15">
      <c r="C1570" s="490"/>
    </row>
    <row r="1571" ht="15">
      <c r="C1571" s="490"/>
    </row>
    <row r="1572" ht="15">
      <c r="C1572" s="490"/>
    </row>
    <row r="1573" ht="15">
      <c r="C1573" s="490"/>
    </row>
    <row r="1574" ht="15">
      <c r="C1574" s="490"/>
    </row>
    <row r="1575" ht="15">
      <c r="C1575" s="490"/>
    </row>
    <row r="1576" ht="15">
      <c r="C1576" s="490"/>
    </row>
    <row r="1577" ht="15">
      <c r="C1577" s="490"/>
    </row>
    <row r="1578" ht="15">
      <c r="C1578" s="490"/>
    </row>
    <row r="1579" ht="15">
      <c r="C1579" s="490"/>
    </row>
    <row r="1580" ht="15">
      <c r="C1580" s="490"/>
    </row>
    <row r="1581" ht="15">
      <c r="C1581" s="490"/>
    </row>
    <row r="1582" ht="15">
      <c r="C1582" s="490"/>
    </row>
    <row r="1583" ht="15">
      <c r="C1583" s="490"/>
    </row>
    <row r="1584" ht="15">
      <c r="C1584" s="490"/>
    </row>
    <row r="1585" ht="15">
      <c r="C1585" s="490"/>
    </row>
    <row r="1586" ht="15">
      <c r="C1586" s="490"/>
    </row>
    <row r="1587" ht="15">
      <c r="C1587" s="490"/>
    </row>
    <row r="1588" ht="15">
      <c r="C1588" s="490"/>
    </row>
    <row r="1589" ht="15">
      <c r="C1589" s="490"/>
    </row>
    <row r="1590" ht="15">
      <c r="C1590" s="490"/>
    </row>
    <row r="1591" ht="15">
      <c r="C1591" s="490"/>
    </row>
    <row r="1592" ht="15">
      <c r="C1592" s="490"/>
    </row>
    <row r="1593" ht="15">
      <c r="C1593" s="490"/>
    </row>
    <row r="1594" ht="15">
      <c r="C1594" s="490"/>
    </row>
    <row r="1595" ht="15">
      <c r="C1595" s="490"/>
    </row>
    <row r="1596" ht="15">
      <c r="C1596" s="490"/>
    </row>
    <row r="1597" ht="15">
      <c r="C1597" s="490"/>
    </row>
    <row r="1598" ht="15">
      <c r="C1598" s="490"/>
    </row>
    <row r="1599" ht="15">
      <c r="C1599" s="490"/>
    </row>
    <row r="1600" ht="15">
      <c r="C1600" s="490"/>
    </row>
    <row r="1601" ht="15">
      <c r="C1601" s="490"/>
    </row>
    <row r="1602" ht="15">
      <c r="C1602" s="490"/>
    </row>
    <row r="1603" ht="15">
      <c r="C1603" s="490"/>
    </row>
    <row r="1604" ht="15">
      <c r="C1604" s="490"/>
    </row>
    <row r="1605" ht="15">
      <c r="C1605" s="490"/>
    </row>
    <row r="1606" ht="15">
      <c r="C1606" s="490"/>
    </row>
    <row r="1607" ht="15">
      <c r="C1607" s="490"/>
    </row>
    <row r="1608" ht="15">
      <c r="C1608" s="490"/>
    </row>
    <row r="1609" ht="15">
      <c r="C1609" s="490"/>
    </row>
    <row r="1610" ht="15">
      <c r="C1610" s="490"/>
    </row>
    <row r="1611" ht="15">
      <c r="C1611" s="490"/>
    </row>
    <row r="1612" ht="15">
      <c r="C1612" s="490"/>
    </row>
    <row r="1613" ht="15">
      <c r="C1613" s="490"/>
    </row>
    <row r="1614" ht="15">
      <c r="C1614" s="490"/>
    </row>
    <row r="1615" ht="15">
      <c r="C1615" s="490"/>
    </row>
    <row r="1616" ht="15">
      <c r="C1616" s="490"/>
    </row>
    <row r="1617" ht="15">
      <c r="C1617" s="490"/>
    </row>
    <row r="1618" ht="15">
      <c r="C1618" s="490"/>
    </row>
    <row r="1619" ht="15">
      <c r="C1619" s="490"/>
    </row>
    <row r="1620" ht="15">
      <c r="C1620" s="490"/>
    </row>
    <row r="1621" ht="15">
      <c r="C1621" s="490"/>
    </row>
    <row r="1622" ht="15">
      <c r="C1622" s="490"/>
    </row>
    <row r="1623" ht="15">
      <c r="C1623" s="490"/>
    </row>
    <row r="1624" ht="15">
      <c r="C1624" s="490"/>
    </row>
    <row r="1625" ht="15">
      <c r="C1625" s="490"/>
    </row>
    <row r="1626" ht="15">
      <c r="C1626" s="490"/>
    </row>
    <row r="1627" ht="15">
      <c r="C1627" s="490"/>
    </row>
    <row r="1628" ht="15">
      <c r="C1628" s="490"/>
    </row>
    <row r="1629" ht="15">
      <c r="C1629" s="490"/>
    </row>
    <row r="1630" ht="15">
      <c r="C1630" s="490"/>
    </row>
    <row r="1631" ht="15">
      <c r="C1631" s="490"/>
    </row>
    <row r="1632" ht="15">
      <c r="C1632" s="490"/>
    </row>
    <row r="1633" ht="15">
      <c r="C1633" s="490"/>
    </row>
    <row r="1634" ht="15">
      <c r="C1634" s="490"/>
    </row>
    <row r="1635" ht="15">
      <c r="C1635" s="490"/>
    </row>
    <row r="1636" ht="15">
      <c r="C1636" s="490"/>
    </row>
    <row r="1637" ht="15">
      <c r="C1637" s="490"/>
    </row>
    <row r="1638" ht="15">
      <c r="C1638" s="490"/>
    </row>
    <row r="1639" ht="15">
      <c r="C1639" s="490"/>
    </row>
    <row r="1640" ht="15">
      <c r="C1640" s="490"/>
    </row>
    <row r="1641" ht="15">
      <c r="C1641" s="490"/>
    </row>
    <row r="1642" ht="15">
      <c r="C1642" s="490"/>
    </row>
    <row r="1643" ht="15">
      <c r="C1643" s="490"/>
    </row>
    <row r="1644" ht="15">
      <c r="C1644" s="490"/>
    </row>
    <row r="1645" ht="15">
      <c r="C1645" s="490"/>
    </row>
    <row r="1646" ht="15">
      <c r="C1646" s="490"/>
    </row>
    <row r="1647" ht="15">
      <c r="C1647" s="490"/>
    </row>
    <row r="1648" ht="15">
      <c r="C1648" s="490"/>
    </row>
    <row r="1649" ht="15">
      <c r="C1649" s="490"/>
    </row>
    <row r="1650" ht="15">
      <c r="C1650" s="490"/>
    </row>
    <row r="1651" ht="15">
      <c r="C1651" s="490"/>
    </row>
    <row r="1652" ht="15">
      <c r="C1652" s="490"/>
    </row>
    <row r="1653" ht="15">
      <c r="C1653" s="490"/>
    </row>
    <row r="1654" ht="15">
      <c r="C1654" s="490"/>
    </row>
    <row r="1655" ht="15">
      <c r="C1655" s="490"/>
    </row>
    <row r="1656" ht="15">
      <c r="C1656" s="490"/>
    </row>
    <row r="1657" ht="15">
      <c r="C1657" s="490"/>
    </row>
    <row r="1658" ht="15">
      <c r="C1658" s="490"/>
    </row>
    <row r="1659" ht="15">
      <c r="C1659" s="490"/>
    </row>
    <row r="1660" ht="15">
      <c r="C1660" s="490"/>
    </row>
    <row r="1661" ht="15">
      <c r="C1661" s="490"/>
    </row>
    <row r="1662" ht="15">
      <c r="C1662" s="490"/>
    </row>
    <row r="1663" ht="15">
      <c r="C1663" s="490"/>
    </row>
    <row r="1664" ht="15">
      <c r="C1664" s="490"/>
    </row>
    <row r="1665" ht="15">
      <c r="C1665" s="490"/>
    </row>
    <row r="1666" ht="15">
      <c r="C1666" s="490"/>
    </row>
    <row r="1667" ht="15">
      <c r="C1667" s="490"/>
    </row>
    <row r="1668" ht="15">
      <c r="C1668" s="490"/>
    </row>
    <row r="1669" ht="15">
      <c r="C1669" s="490"/>
    </row>
    <row r="1670" ht="15">
      <c r="C1670" s="490"/>
    </row>
    <row r="1671" ht="15">
      <c r="C1671" s="490"/>
    </row>
    <row r="1672" ht="15">
      <c r="C1672" s="490"/>
    </row>
    <row r="1673" ht="15">
      <c r="C1673" s="490"/>
    </row>
    <row r="1674" ht="15">
      <c r="C1674" s="490"/>
    </row>
    <row r="1675" ht="15">
      <c r="C1675" s="490"/>
    </row>
    <row r="1676" ht="15">
      <c r="C1676" s="490"/>
    </row>
    <row r="1677" ht="15">
      <c r="C1677" s="490"/>
    </row>
    <row r="1678" ht="15">
      <c r="C1678" s="490"/>
    </row>
    <row r="1679" ht="15">
      <c r="C1679" s="490"/>
    </row>
    <row r="1680" ht="15">
      <c r="C1680" s="490"/>
    </row>
    <row r="1681" ht="15">
      <c r="C1681" s="490"/>
    </row>
    <row r="1682" ht="15">
      <c r="C1682" s="490"/>
    </row>
    <row r="1683" ht="15">
      <c r="C1683" s="490"/>
    </row>
    <row r="1684" ht="15">
      <c r="C1684" s="490"/>
    </row>
    <row r="1685" ht="15">
      <c r="C1685" s="490"/>
    </row>
    <row r="1686" ht="15">
      <c r="C1686" s="490"/>
    </row>
    <row r="1687" ht="15">
      <c r="C1687" s="490"/>
    </row>
    <row r="1688" ht="15">
      <c r="C1688" s="490"/>
    </row>
    <row r="1689" ht="15">
      <c r="C1689" s="490"/>
    </row>
    <row r="1690" ht="15">
      <c r="C1690" s="490"/>
    </row>
    <row r="1691" ht="15">
      <c r="C1691" s="490"/>
    </row>
    <row r="1692" ht="15">
      <c r="C1692" s="490"/>
    </row>
    <row r="1693" ht="15">
      <c r="C1693" s="490"/>
    </row>
    <row r="1694" ht="15">
      <c r="C1694" s="490"/>
    </row>
    <row r="1695" ht="15">
      <c r="C1695" s="490"/>
    </row>
    <row r="1696" ht="15">
      <c r="C1696" s="490"/>
    </row>
    <row r="1697" ht="15">
      <c r="C1697" s="490"/>
    </row>
    <row r="1698" ht="15">
      <c r="C1698" s="490"/>
    </row>
    <row r="1699" ht="15">
      <c r="C1699" s="490"/>
    </row>
    <row r="1700" ht="15">
      <c r="C1700" s="490"/>
    </row>
    <row r="1701" ht="15">
      <c r="C1701" s="490"/>
    </row>
    <row r="1702" ht="15">
      <c r="C1702" s="490"/>
    </row>
    <row r="1703" ht="15">
      <c r="C1703" s="490"/>
    </row>
    <row r="1704" ht="15">
      <c r="C1704" s="490"/>
    </row>
    <row r="1705" ht="15">
      <c r="C1705" s="490"/>
    </row>
    <row r="1706" ht="15">
      <c r="C1706" s="490"/>
    </row>
    <row r="1707" ht="15">
      <c r="C1707" s="490"/>
    </row>
    <row r="1708" ht="15">
      <c r="C1708" s="490"/>
    </row>
    <row r="1709" ht="15">
      <c r="C1709" s="490"/>
    </row>
    <row r="1710" ht="15">
      <c r="C1710" s="490"/>
    </row>
    <row r="1711" ht="15">
      <c r="C1711" s="490"/>
    </row>
    <row r="1712" ht="15">
      <c r="C1712" s="490"/>
    </row>
    <row r="1713" ht="15">
      <c r="C1713" s="490"/>
    </row>
    <row r="1714" ht="15">
      <c r="C1714" s="490"/>
    </row>
    <row r="1715" ht="15">
      <c r="C1715" s="490"/>
    </row>
    <row r="1716" ht="15">
      <c r="C1716" s="490"/>
    </row>
    <row r="1717" ht="15">
      <c r="C1717" s="490"/>
    </row>
    <row r="1718" ht="15">
      <c r="C1718" s="490"/>
    </row>
    <row r="1719" ht="15">
      <c r="C1719" s="490"/>
    </row>
    <row r="1720" ht="15">
      <c r="C1720" s="490"/>
    </row>
    <row r="1721" ht="15">
      <c r="C1721" s="490"/>
    </row>
    <row r="1722" ht="15">
      <c r="C1722" s="490"/>
    </row>
    <row r="1723" ht="15">
      <c r="C1723" s="490"/>
    </row>
    <row r="1724" ht="15">
      <c r="C1724" s="490"/>
    </row>
    <row r="1725" ht="15">
      <c r="C1725" s="490"/>
    </row>
    <row r="1726" ht="15">
      <c r="C1726" s="490"/>
    </row>
    <row r="1727" ht="15">
      <c r="C1727" s="490"/>
    </row>
    <row r="1728" ht="15">
      <c r="C1728" s="490"/>
    </row>
    <row r="1729" ht="15">
      <c r="C1729" s="490"/>
    </row>
    <row r="1730" ht="15">
      <c r="C1730" s="490"/>
    </row>
    <row r="1731" ht="15">
      <c r="C1731" s="490"/>
    </row>
    <row r="1732" ht="15">
      <c r="C1732" s="490"/>
    </row>
    <row r="1733" ht="15">
      <c r="C1733" s="490"/>
    </row>
    <row r="1734" ht="15">
      <c r="C1734" s="490"/>
    </row>
    <row r="1735" ht="15">
      <c r="C1735" s="490"/>
    </row>
    <row r="1736" ht="15">
      <c r="C1736" s="490"/>
    </row>
    <row r="1737" ht="15">
      <c r="C1737" s="490"/>
    </row>
    <row r="1738" ht="15">
      <c r="C1738" s="490"/>
    </row>
    <row r="1739" ht="15">
      <c r="C1739" s="490"/>
    </row>
    <row r="1740" ht="15">
      <c r="C1740" s="490"/>
    </row>
    <row r="1741" ht="15">
      <c r="C1741" s="490"/>
    </row>
    <row r="1742" ht="15">
      <c r="C1742" s="490"/>
    </row>
    <row r="1743" ht="15">
      <c r="C1743" s="490"/>
    </row>
    <row r="1744" ht="15">
      <c r="C1744" s="490"/>
    </row>
    <row r="1745" ht="15">
      <c r="C1745" s="490"/>
    </row>
    <row r="1746" ht="15">
      <c r="C1746" s="490"/>
    </row>
    <row r="1747" ht="15">
      <c r="C1747" s="490"/>
    </row>
    <row r="1748" ht="15">
      <c r="C1748" s="490"/>
    </row>
    <row r="1749" ht="15">
      <c r="C1749" s="490"/>
    </row>
    <row r="1750" ht="15">
      <c r="C1750" s="490"/>
    </row>
    <row r="1751" ht="15">
      <c r="C1751" s="490"/>
    </row>
    <row r="1752" ht="15">
      <c r="C1752" s="490"/>
    </row>
    <row r="1753" ht="15">
      <c r="C1753" s="490"/>
    </row>
    <row r="1754" ht="15">
      <c r="C1754" s="490"/>
    </row>
    <row r="1755" ht="15">
      <c r="C1755" s="490"/>
    </row>
    <row r="1756" ht="15">
      <c r="C1756" s="490"/>
    </row>
    <row r="1757" ht="15">
      <c r="C1757" s="490"/>
    </row>
    <row r="1758" ht="15">
      <c r="C1758" s="490"/>
    </row>
    <row r="1759" ht="15">
      <c r="C1759" s="490"/>
    </row>
    <row r="1760" ht="15">
      <c r="C1760" s="490"/>
    </row>
    <row r="1761" ht="15">
      <c r="C1761" s="490"/>
    </row>
    <row r="1762" ht="15">
      <c r="C1762" s="490"/>
    </row>
    <row r="1763" ht="15">
      <c r="C1763" s="490"/>
    </row>
    <row r="1764" ht="15">
      <c r="C1764" s="490"/>
    </row>
    <row r="1765" ht="15">
      <c r="C1765" s="490"/>
    </row>
    <row r="1766" ht="15">
      <c r="C1766" s="490"/>
    </row>
    <row r="1767" ht="15">
      <c r="C1767" s="490"/>
    </row>
    <row r="1768" ht="15">
      <c r="C1768" s="490"/>
    </row>
    <row r="1769" ht="15">
      <c r="C1769" s="490"/>
    </row>
    <row r="1770" ht="15">
      <c r="C1770" s="490"/>
    </row>
    <row r="1771" ht="15">
      <c r="C1771" s="490"/>
    </row>
    <row r="1772" ht="15">
      <c r="C1772" s="490"/>
    </row>
    <row r="1773" ht="15">
      <c r="C1773" s="490"/>
    </row>
    <row r="1774" ht="15">
      <c r="C1774" s="490"/>
    </row>
    <row r="1775" ht="15">
      <c r="C1775" s="490"/>
    </row>
    <row r="1776" ht="15">
      <c r="C1776" s="490"/>
    </row>
    <row r="1777" ht="15">
      <c r="C1777" s="490"/>
    </row>
    <row r="1778" ht="15">
      <c r="C1778" s="490"/>
    </row>
    <row r="1779" ht="15">
      <c r="C1779" s="490"/>
    </row>
    <row r="1780" ht="15">
      <c r="C1780" s="490"/>
    </row>
    <row r="1781" ht="15">
      <c r="C1781" s="490"/>
    </row>
    <row r="1782" ht="15">
      <c r="C1782" s="490"/>
    </row>
    <row r="1783" ht="15">
      <c r="C1783" s="490"/>
    </row>
    <row r="1784" ht="15">
      <c r="C1784" s="490"/>
    </row>
    <row r="1785" ht="15">
      <c r="C1785" s="490"/>
    </row>
    <row r="1786" ht="15">
      <c r="C1786" s="490"/>
    </row>
    <row r="1787" ht="15">
      <c r="C1787" s="490"/>
    </row>
    <row r="1788" ht="15">
      <c r="C1788" s="490"/>
    </row>
    <row r="1789" ht="15">
      <c r="C1789" s="490"/>
    </row>
    <row r="1790" ht="15">
      <c r="C1790" s="490"/>
    </row>
    <row r="1791" ht="15">
      <c r="C1791" s="490"/>
    </row>
    <row r="1792" ht="15">
      <c r="C1792" s="490"/>
    </row>
    <row r="1793" ht="15">
      <c r="C1793" s="490"/>
    </row>
    <row r="1794" ht="15">
      <c r="C1794" s="490"/>
    </row>
    <row r="1795" ht="15">
      <c r="C1795" s="490"/>
    </row>
    <row r="1796" ht="15">
      <c r="C1796" s="490"/>
    </row>
    <row r="1797" ht="15">
      <c r="C1797" s="490"/>
    </row>
    <row r="1798" ht="15">
      <c r="C1798" s="490"/>
    </row>
    <row r="1799" ht="15">
      <c r="C1799" s="490"/>
    </row>
    <row r="1800" ht="15">
      <c r="C1800" s="490"/>
    </row>
    <row r="1801" ht="15">
      <c r="C1801" s="490"/>
    </row>
    <row r="1802" ht="15">
      <c r="C1802" s="490"/>
    </row>
    <row r="1803" ht="15">
      <c r="C1803" s="490"/>
    </row>
    <row r="1804" ht="15">
      <c r="C1804" s="490"/>
    </row>
    <row r="1805" ht="15">
      <c r="C1805" s="490"/>
    </row>
    <row r="1806" ht="15">
      <c r="C1806" s="490"/>
    </row>
    <row r="1807" ht="15">
      <c r="C1807" s="490"/>
    </row>
    <row r="1808" ht="15">
      <c r="C1808" s="490"/>
    </row>
    <row r="1809" ht="15">
      <c r="C1809" s="490"/>
    </row>
    <row r="1810" ht="15">
      <c r="C1810" s="490"/>
    </row>
    <row r="1811" ht="15">
      <c r="C1811" s="490"/>
    </row>
    <row r="1812" ht="15">
      <c r="C1812" s="490"/>
    </row>
    <row r="1813" ht="15">
      <c r="C1813" s="490"/>
    </row>
    <row r="1814" ht="15">
      <c r="C1814" s="490"/>
    </row>
    <row r="1815" ht="15">
      <c r="C1815" s="490"/>
    </row>
    <row r="1816" ht="15">
      <c r="C1816" s="490"/>
    </row>
    <row r="1817" ht="15">
      <c r="C1817" s="490"/>
    </row>
    <row r="1818" ht="15">
      <c r="C1818" s="490"/>
    </row>
    <row r="1819" ht="15">
      <c r="C1819" s="490"/>
    </row>
    <row r="1820" ht="15">
      <c r="C1820" s="490"/>
    </row>
    <row r="1821" ht="15">
      <c r="C1821" s="490"/>
    </row>
    <row r="1822" ht="15">
      <c r="C1822" s="490"/>
    </row>
    <row r="1823" ht="15">
      <c r="C1823" s="490"/>
    </row>
    <row r="1824" ht="15">
      <c r="C1824" s="490"/>
    </row>
    <row r="1825" ht="15">
      <c r="C1825" s="490"/>
    </row>
    <row r="1826" ht="15">
      <c r="C1826" s="490"/>
    </row>
    <row r="1827" ht="15">
      <c r="C1827" s="490"/>
    </row>
    <row r="1828" ht="15">
      <c r="C1828" s="490"/>
    </row>
    <row r="1829" ht="15">
      <c r="C1829" s="490"/>
    </row>
    <row r="1830" ht="15">
      <c r="C1830" s="490"/>
    </row>
    <row r="1831" ht="15">
      <c r="C1831" s="490"/>
    </row>
    <row r="1832" ht="15">
      <c r="C1832" s="490"/>
    </row>
    <row r="1833" ht="15">
      <c r="C1833" s="490"/>
    </row>
    <row r="1834" ht="15">
      <c r="C1834" s="490"/>
    </row>
    <row r="1835" ht="15">
      <c r="C1835" s="490"/>
    </row>
    <row r="1836" ht="15">
      <c r="C1836" s="490"/>
    </row>
    <row r="1837" ht="15">
      <c r="C1837" s="490"/>
    </row>
    <row r="1838" ht="15">
      <c r="C1838" s="490"/>
    </row>
    <row r="1839" ht="15">
      <c r="C1839" s="490"/>
    </row>
    <row r="1840" ht="15">
      <c r="C1840" s="490"/>
    </row>
    <row r="1841" ht="15">
      <c r="C1841" s="490"/>
    </row>
    <row r="1842" ht="15">
      <c r="C1842" s="490"/>
    </row>
    <row r="1843" ht="15">
      <c r="C1843" s="490"/>
    </row>
    <row r="1844" ht="15">
      <c r="C1844" s="490"/>
    </row>
    <row r="1845" ht="15">
      <c r="C1845" s="490"/>
    </row>
    <row r="1846" ht="15">
      <c r="C1846" s="490"/>
    </row>
    <row r="1847" ht="15">
      <c r="C1847" s="490"/>
    </row>
    <row r="1848" ht="15">
      <c r="C1848" s="490"/>
    </row>
    <row r="1849" ht="15">
      <c r="C1849" s="490"/>
    </row>
    <row r="1850" ht="15">
      <c r="C1850" s="490"/>
    </row>
    <row r="1851" ht="15">
      <c r="C1851" s="490"/>
    </row>
    <row r="1852" ht="15">
      <c r="C1852" s="490"/>
    </row>
    <row r="1853" ht="15">
      <c r="C1853" s="490"/>
    </row>
    <row r="1854" ht="15">
      <c r="C1854" s="490"/>
    </row>
    <row r="1855" ht="15">
      <c r="C1855" s="490"/>
    </row>
    <row r="1856" ht="15">
      <c r="C1856" s="490"/>
    </row>
    <row r="1857" ht="15">
      <c r="C1857" s="490"/>
    </row>
    <row r="1858" ht="15">
      <c r="C1858" s="490"/>
    </row>
    <row r="1859" ht="15">
      <c r="C1859" s="490"/>
    </row>
    <row r="1860" ht="15">
      <c r="C1860" s="490"/>
    </row>
    <row r="1861" ht="15">
      <c r="C1861" s="490"/>
    </row>
    <row r="1862" ht="15">
      <c r="C1862" s="490"/>
    </row>
    <row r="1863" ht="15">
      <c r="C1863" s="490"/>
    </row>
    <row r="1864" ht="15">
      <c r="C1864" s="490"/>
    </row>
    <row r="1865" ht="15">
      <c r="C1865" s="490"/>
    </row>
    <row r="1866" ht="15">
      <c r="C1866" s="490"/>
    </row>
    <row r="1867" ht="15">
      <c r="C1867" s="490"/>
    </row>
    <row r="1868" ht="15">
      <c r="C1868" s="490"/>
    </row>
    <row r="1869" ht="15">
      <c r="C1869" s="490"/>
    </row>
    <row r="1870" ht="15">
      <c r="C1870" s="490"/>
    </row>
    <row r="1871" ht="15">
      <c r="C1871" s="490"/>
    </row>
    <row r="1872" ht="15">
      <c r="C1872" s="490"/>
    </row>
    <row r="1873" ht="15">
      <c r="C1873" s="490"/>
    </row>
    <row r="1874" ht="15">
      <c r="C1874" s="490"/>
    </row>
    <row r="1875" ht="15">
      <c r="C1875" s="490"/>
    </row>
    <row r="1876" ht="15">
      <c r="C1876" s="490"/>
    </row>
    <row r="1877" ht="15">
      <c r="C1877" s="490"/>
    </row>
    <row r="1878" ht="15">
      <c r="C1878" s="490"/>
    </row>
    <row r="1879" ht="15">
      <c r="C1879" s="490"/>
    </row>
    <row r="1880" ht="15">
      <c r="C1880" s="490"/>
    </row>
    <row r="1881" ht="15">
      <c r="C1881" s="490"/>
    </row>
    <row r="1882" ht="15">
      <c r="C1882" s="490"/>
    </row>
    <row r="1883" ht="15">
      <c r="C1883" s="490"/>
    </row>
    <row r="1884" ht="15">
      <c r="C1884" s="490"/>
    </row>
    <row r="1885" ht="15">
      <c r="C1885" s="490"/>
    </row>
    <row r="1886" ht="15">
      <c r="C1886" s="490"/>
    </row>
    <row r="1887" ht="15">
      <c r="C1887" s="490"/>
    </row>
    <row r="1888" ht="15">
      <c r="C1888" s="490"/>
    </row>
    <row r="1889" ht="15">
      <c r="C1889" s="490"/>
    </row>
    <row r="1890" ht="15">
      <c r="C1890" s="490"/>
    </row>
    <row r="1891" ht="15">
      <c r="C1891" s="490"/>
    </row>
    <row r="1892" ht="15">
      <c r="C1892" s="490"/>
    </row>
    <row r="1893" ht="15">
      <c r="C1893" s="490"/>
    </row>
    <row r="1894" ht="15">
      <c r="C1894" s="490"/>
    </row>
    <row r="1895" ht="15">
      <c r="C1895" s="490"/>
    </row>
    <row r="1896" ht="15">
      <c r="C1896" s="490"/>
    </row>
    <row r="1897" ht="15">
      <c r="C1897" s="490"/>
    </row>
    <row r="1898" ht="15">
      <c r="C1898" s="490"/>
    </row>
    <row r="1899" ht="15">
      <c r="C1899" s="490"/>
    </row>
    <row r="1900" ht="15">
      <c r="C1900" s="490"/>
    </row>
    <row r="1901" ht="15">
      <c r="C1901" s="490"/>
    </row>
    <row r="1902" ht="15">
      <c r="C1902" s="490"/>
    </row>
    <row r="1903" ht="15">
      <c r="C1903" s="490"/>
    </row>
    <row r="1904" ht="15">
      <c r="C1904" s="490"/>
    </row>
    <row r="1905" ht="15">
      <c r="C1905" s="490"/>
    </row>
    <row r="1906" ht="15">
      <c r="C1906" s="490"/>
    </row>
    <row r="1907" ht="15">
      <c r="C1907" s="490"/>
    </row>
    <row r="1908" ht="15">
      <c r="C1908" s="490"/>
    </row>
    <row r="1909" ht="15">
      <c r="C1909" s="490"/>
    </row>
    <row r="1910" ht="15">
      <c r="C1910" s="490"/>
    </row>
    <row r="1911" ht="15">
      <c r="C1911" s="490"/>
    </row>
    <row r="1912" ht="15">
      <c r="C1912" s="490"/>
    </row>
    <row r="1913" ht="15">
      <c r="C1913" s="490"/>
    </row>
    <row r="1914" ht="15">
      <c r="C1914" s="490"/>
    </row>
    <row r="1915" ht="15">
      <c r="C1915" s="490"/>
    </row>
    <row r="1916" ht="15">
      <c r="C1916" s="490"/>
    </row>
    <row r="1917" ht="15">
      <c r="C1917" s="490"/>
    </row>
    <row r="1918" ht="15">
      <c r="C1918" s="490"/>
    </row>
    <row r="1919" ht="15">
      <c r="C1919" s="490"/>
    </row>
    <row r="1920" ht="15">
      <c r="C1920" s="490"/>
    </row>
    <row r="1921" ht="15">
      <c r="C1921" s="490"/>
    </row>
    <row r="1922" ht="15">
      <c r="C1922" s="490"/>
    </row>
    <row r="1923" ht="15">
      <c r="C1923" s="490"/>
    </row>
    <row r="1924" ht="15">
      <c r="C1924" s="490"/>
    </row>
    <row r="1925" ht="15">
      <c r="C1925" s="490"/>
    </row>
    <row r="1926" ht="15">
      <c r="C1926" s="490"/>
    </row>
    <row r="1927" ht="15">
      <c r="C1927" s="490"/>
    </row>
    <row r="1928" ht="15">
      <c r="C1928" s="490"/>
    </row>
    <row r="1929" ht="15">
      <c r="C1929" s="490"/>
    </row>
    <row r="1930" ht="15">
      <c r="C1930" s="490"/>
    </row>
    <row r="1931" ht="15">
      <c r="C1931" s="490"/>
    </row>
    <row r="1932" ht="15">
      <c r="C1932" s="490"/>
    </row>
    <row r="1933" ht="15">
      <c r="C1933" s="490"/>
    </row>
    <row r="1934" ht="15">
      <c r="C1934" s="490"/>
    </row>
    <row r="1935" ht="15">
      <c r="C1935" s="490"/>
    </row>
    <row r="1936" ht="15">
      <c r="C1936" s="490"/>
    </row>
    <row r="1937" ht="15">
      <c r="C1937" s="490"/>
    </row>
    <row r="1938" ht="15">
      <c r="C1938" s="490"/>
    </row>
    <row r="1939" ht="15">
      <c r="C1939" s="490"/>
    </row>
    <row r="1940" ht="15">
      <c r="C1940" s="490"/>
    </row>
    <row r="1941" ht="15">
      <c r="C1941" s="490"/>
    </row>
    <row r="1942" ht="15">
      <c r="C1942" s="490"/>
    </row>
    <row r="1943" ht="15">
      <c r="C1943" s="490"/>
    </row>
    <row r="1944" ht="15">
      <c r="C1944" s="490"/>
    </row>
    <row r="1945" ht="15">
      <c r="C1945" s="490"/>
    </row>
    <row r="1946" ht="15">
      <c r="C1946" s="490"/>
    </row>
    <row r="1947" ht="15">
      <c r="C1947" s="490"/>
    </row>
    <row r="1948" ht="15">
      <c r="C1948" s="490"/>
    </row>
    <row r="1949" ht="15">
      <c r="C1949" s="490"/>
    </row>
    <row r="1950" ht="15">
      <c r="C1950" s="490"/>
    </row>
    <row r="1951" ht="15">
      <c r="C1951" s="490"/>
    </row>
    <row r="1952" ht="15">
      <c r="C1952" s="490"/>
    </row>
    <row r="1953" ht="15">
      <c r="C1953" s="490"/>
    </row>
    <row r="1954" ht="15">
      <c r="C1954" s="490"/>
    </row>
    <row r="1955" ht="15">
      <c r="C1955" s="490"/>
    </row>
    <row r="1956" ht="15">
      <c r="C1956" s="490"/>
    </row>
    <row r="1957" ht="15">
      <c r="C1957" s="490"/>
    </row>
    <row r="1958" ht="15">
      <c r="C1958" s="490"/>
    </row>
    <row r="1959" ht="15">
      <c r="C1959" s="490"/>
    </row>
    <row r="1960" ht="15">
      <c r="C1960" s="490"/>
    </row>
    <row r="1961" ht="15">
      <c r="C1961" s="490"/>
    </row>
    <row r="1962" ht="15">
      <c r="C1962" s="490"/>
    </row>
    <row r="1963" ht="15">
      <c r="C1963" s="490"/>
    </row>
    <row r="1964" ht="15">
      <c r="C1964" s="490"/>
    </row>
    <row r="1965" ht="15">
      <c r="C1965" s="490"/>
    </row>
    <row r="1966" ht="15">
      <c r="C1966" s="490"/>
    </row>
    <row r="1967" ht="15">
      <c r="C1967" s="490"/>
    </row>
    <row r="1968" ht="15">
      <c r="C1968" s="490"/>
    </row>
    <row r="1969" ht="15">
      <c r="C1969" s="490"/>
    </row>
    <row r="1970" ht="15">
      <c r="C1970" s="490"/>
    </row>
    <row r="1971" ht="15">
      <c r="C1971" s="490"/>
    </row>
    <row r="1972" ht="15">
      <c r="C1972" s="490"/>
    </row>
    <row r="1973" ht="15">
      <c r="C1973" s="490"/>
    </row>
    <row r="1974" ht="15">
      <c r="C1974" s="490"/>
    </row>
    <row r="1975" ht="15">
      <c r="C1975" s="490"/>
    </row>
    <row r="1976" ht="15">
      <c r="C1976" s="490"/>
    </row>
    <row r="1977" ht="15">
      <c r="C1977" s="490"/>
    </row>
    <row r="1978" ht="15">
      <c r="C1978" s="490"/>
    </row>
    <row r="1979" ht="15">
      <c r="C1979" s="490"/>
    </row>
    <row r="1980" ht="15">
      <c r="C1980" s="490"/>
    </row>
    <row r="1981" ht="15">
      <c r="C1981" s="490"/>
    </row>
    <row r="1982" ht="15">
      <c r="C1982" s="490"/>
    </row>
    <row r="1983" ht="15">
      <c r="C1983" s="490"/>
    </row>
    <row r="1984" ht="15">
      <c r="C1984" s="490"/>
    </row>
    <row r="1985" ht="15">
      <c r="C1985" s="490"/>
    </row>
    <row r="1986" ht="15">
      <c r="C1986" s="490"/>
    </row>
    <row r="1987" ht="15">
      <c r="C1987" s="490"/>
    </row>
    <row r="1988" ht="15">
      <c r="C1988" s="490"/>
    </row>
    <row r="1989" ht="15">
      <c r="C1989" s="490"/>
    </row>
    <row r="1990" ht="15">
      <c r="C1990" s="490"/>
    </row>
    <row r="1991" ht="15">
      <c r="C1991" s="490"/>
    </row>
    <row r="1992" ht="15">
      <c r="C1992" s="490"/>
    </row>
    <row r="1993" ht="15">
      <c r="C1993" s="490"/>
    </row>
    <row r="1994" ht="15">
      <c r="C1994" s="490"/>
    </row>
    <row r="1995" ht="15">
      <c r="C1995" s="490"/>
    </row>
    <row r="1996" ht="15">
      <c r="C1996" s="490"/>
    </row>
    <row r="1997" ht="15">
      <c r="C1997" s="490"/>
    </row>
    <row r="1998" ht="15">
      <c r="C1998" s="490"/>
    </row>
    <row r="1999" ht="15">
      <c r="C1999" s="490"/>
    </row>
    <row r="2000" ht="15">
      <c r="C2000" s="490"/>
    </row>
    <row r="2001" ht="15">
      <c r="C2001" s="490"/>
    </row>
    <row r="2002" ht="15">
      <c r="C2002" s="490"/>
    </row>
    <row r="2003" ht="15">
      <c r="C2003" s="490"/>
    </row>
    <row r="2004" ht="15">
      <c r="C2004" s="490"/>
    </row>
    <row r="2005" ht="15">
      <c r="C2005" s="490"/>
    </row>
    <row r="2006" ht="15">
      <c r="C2006" s="490"/>
    </row>
    <row r="2007" ht="15">
      <c r="C2007" s="490"/>
    </row>
    <row r="2008" ht="15">
      <c r="C2008" s="490"/>
    </row>
    <row r="2009" ht="15">
      <c r="C2009" s="490"/>
    </row>
    <row r="2010" ht="15">
      <c r="C2010" s="490"/>
    </row>
    <row r="2011" ht="15">
      <c r="C2011" s="490"/>
    </row>
    <row r="2012" ht="15">
      <c r="C2012" s="490"/>
    </row>
    <row r="2013" ht="15">
      <c r="C2013" s="490"/>
    </row>
    <row r="2014" ht="15">
      <c r="C2014" s="490"/>
    </row>
    <row r="2015" ht="15">
      <c r="C2015" s="490"/>
    </row>
    <row r="2016" ht="15">
      <c r="C2016" s="490"/>
    </row>
    <row r="2017" ht="15">
      <c r="C2017" s="490"/>
    </row>
    <row r="2018" ht="15">
      <c r="C2018" s="490"/>
    </row>
    <row r="2019" ht="15">
      <c r="C2019" s="490"/>
    </row>
    <row r="2020" ht="15">
      <c r="C2020" s="490"/>
    </row>
    <row r="2021" ht="15">
      <c r="C2021" s="490"/>
    </row>
    <row r="2022" ht="15">
      <c r="C2022" s="490"/>
    </row>
    <row r="2023" ht="15">
      <c r="C2023" s="490"/>
    </row>
    <row r="2024" ht="15">
      <c r="C2024" s="490"/>
    </row>
    <row r="2025" ht="15">
      <c r="C2025" s="490"/>
    </row>
    <row r="2026" ht="15">
      <c r="C2026" s="490"/>
    </row>
    <row r="2027" ht="15">
      <c r="C2027" s="490"/>
    </row>
    <row r="2028" ht="15">
      <c r="C2028" s="490"/>
    </row>
    <row r="2029" ht="15">
      <c r="C2029" s="490"/>
    </row>
    <row r="2030" ht="15">
      <c r="C2030" s="490"/>
    </row>
    <row r="2031" ht="15">
      <c r="C2031" s="490"/>
    </row>
    <row r="2032" ht="15">
      <c r="C2032" s="490"/>
    </row>
    <row r="2033" ht="15">
      <c r="C2033" s="490"/>
    </row>
    <row r="2034" ht="15">
      <c r="C2034" s="490"/>
    </row>
    <row r="2035" ht="15">
      <c r="C2035" s="490"/>
    </row>
    <row r="2036" ht="15">
      <c r="C2036" s="490"/>
    </row>
    <row r="2037" ht="15">
      <c r="C2037" s="490"/>
    </row>
    <row r="2038" ht="15">
      <c r="C2038" s="490"/>
    </row>
    <row r="2039" ht="15">
      <c r="C2039" s="490"/>
    </row>
    <row r="2040" ht="15">
      <c r="C2040" s="490"/>
    </row>
    <row r="2041" ht="15">
      <c r="C2041" s="490"/>
    </row>
    <row r="2042" ht="15">
      <c r="C2042" s="490"/>
    </row>
    <row r="2043" ht="15">
      <c r="C2043" s="490"/>
    </row>
    <row r="2044" ht="15">
      <c r="C2044" s="490"/>
    </row>
    <row r="2045" ht="15">
      <c r="C2045" s="490"/>
    </row>
    <row r="2046" ht="15">
      <c r="C2046" s="490"/>
    </row>
    <row r="2047" ht="15">
      <c r="C2047" s="490"/>
    </row>
    <row r="2048" ht="15">
      <c r="C2048" s="490"/>
    </row>
    <row r="2049" ht="15">
      <c r="C2049" s="490"/>
    </row>
    <row r="2050" ht="15">
      <c r="C2050" s="490"/>
    </row>
    <row r="2051" ht="15">
      <c r="C2051" s="490"/>
    </row>
  </sheetData>
  <sheetProtection/>
  <mergeCells count="8">
    <mergeCell ref="A55:A56"/>
    <mergeCell ref="B55:B56"/>
    <mergeCell ref="C55:C56"/>
    <mergeCell ref="A3:C3"/>
    <mergeCell ref="A5:C5"/>
    <mergeCell ref="A40:A41"/>
    <mergeCell ref="B40:B41"/>
    <mergeCell ref="C40:C41"/>
  </mergeCells>
  <printOptions horizontalCentered="1"/>
  <pageMargins left="0.75" right="0.75" top="0.35433070866141736" bottom="1" header="0" footer="0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75" zoomScalePageLayoutView="0" workbookViewId="0" topLeftCell="A1">
      <selection activeCell="D39" sqref="D39"/>
    </sheetView>
  </sheetViews>
  <sheetFormatPr defaultColWidth="11.421875" defaultRowHeight="12.75"/>
  <cols>
    <col min="1" max="1" width="33.140625" style="13" customWidth="1"/>
    <col min="2" max="2" width="14.8515625" style="13" bestFit="1" customWidth="1"/>
    <col min="3" max="3" width="18.140625" style="13" bestFit="1" customWidth="1"/>
    <col min="4" max="4" width="11.28125" style="13" bestFit="1" customWidth="1"/>
    <col min="5" max="5" width="13.421875" style="13" bestFit="1" customWidth="1"/>
    <col min="6" max="6" width="8.421875" style="13" bestFit="1" customWidth="1"/>
    <col min="7" max="7" width="13.8515625" style="13" bestFit="1" customWidth="1"/>
    <col min="8" max="8" width="8.421875" style="13" bestFit="1" customWidth="1"/>
    <col min="9" max="9" width="11.7109375" style="13" bestFit="1" customWidth="1"/>
    <col min="10" max="10" width="8.421875" style="13" bestFit="1" customWidth="1"/>
    <col min="11" max="16384" width="11.421875" style="13" customWidth="1"/>
  </cols>
  <sheetData>
    <row r="1" spans="1:10" s="15" customFormat="1" ht="12.75">
      <c r="A1" s="50" t="str">
        <f>+'FF-PARTIDAS'!A1</f>
        <v>Ordenanza N° 5677/08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97" t="s">
        <v>326</v>
      </c>
      <c r="B2" s="497"/>
      <c r="C2" s="497"/>
      <c r="D2" s="497"/>
      <c r="E2" s="497"/>
      <c r="F2" s="497"/>
      <c r="G2" s="497"/>
      <c r="H2" s="497"/>
      <c r="I2" s="497"/>
      <c r="J2" s="43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500" t="s">
        <v>312</v>
      </c>
      <c r="B4" s="500"/>
      <c r="C4" s="500"/>
      <c r="D4" s="500"/>
      <c r="E4" s="500"/>
      <c r="F4" s="500"/>
      <c r="G4" s="500"/>
      <c r="H4" s="500"/>
      <c r="I4" s="500"/>
      <c r="J4" s="43"/>
    </row>
    <row r="5" spans="1:10" ht="12.75">
      <c r="A5" s="500"/>
      <c r="B5" s="500"/>
      <c r="C5" s="500"/>
      <c r="D5" s="500"/>
      <c r="E5" s="500"/>
      <c r="F5" s="500"/>
      <c r="G5" s="500"/>
      <c r="H5" s="500"/>
      <c r="I5" s="500"/>
      <c r="J5" s="43"/>
    </row>
    <row r="6" spans="1:10" ht="13.5" thickBo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3.5" thickBot="1">
      <c r="A7" s="131" t="s">
        <v>124</v>
      </c>
      <c r="B7" s="312" t="s">
        <v>182</v>
      </c>
      <c r="C7" s="131" t="s">
        <v>311</v>
      </c>
      <c r="D7" s="131" t="s">
        <v>126</v>
      </c>
      <c r="E7" s="131" t="s">
        <v>186</v>
      </c>
      <c r="F7" s="131" t="s">
        <v>126</v>
      </c>
      <c r="G7" s="131" t="s">
        <v>317</v>
      </c>
      <c r="H7" s="131" t="s">
        <v>126</v>
      </c>
      <c r="I7" s="131" t="s">
        <v>187</v>
      </c>
      <c r="J7" s="131" t="s">
        <v>126</v>
      </c>
    </row>
    <row r="8" spans="2:9" s="14" customFormat="1" ht="13.5" thickBot="1">
      <c r="B8" s="46"/>
      <c r="C8" s="14">
        <v>1</v>
      </c>
      <c r="E8" s="14">
        <v>2</v>
      </c>
      <c r="G8" s="14">
        <v>3</v>
      </c>
      <c r="I8" s="14">
        <v>4</v>
      </c>
    </row>
    <row r="9" spans="1:10" ht="13.5" thickBot="1">
      <c r="A9" s="136" t="s">
        <v>127</v>
      </c>
      <c r="B9" s="319">
        <f aca="true" t="shared" si="0" ref="B9:I9">+SUM(B11:B15)</f>
        <v>112526190</v>
      </c>
      <c r="C9" s="137">
        <f t="shared" si="0"/>
        <v>104419290</v>
      </c>
      <c r="D9" s="184">
        <f>+C9/B9</f>
        <v>0.9279554386405512</v>
      </c>
      <c r="E9" s="137">
        <f t="shared" si="0"/>
        <v>4417410</v>
      </c>
      <c r="F9" s="184">
        <f>+E9/B9</f>
        <v>0.039256727700458</v>
      </c>
      <c r="G9" s="137">
        <f t="shared" si="0"/>
        <v>2161040</v>
      </c>
      <c r="H9" s="184">
        <f>+G9/B9</f>
        <v>0.019204773573156614</v>
      </c>
      <c r="I9" s="137">
        <f t="shared" si="0"/>
        <v>1528450</v>
      </c>
      <c r="J9" s="184">
        <f>+I9/B9</f>
        <v>0.01358306008583424</v>
      </c>
    </row>
    <row r="10" spans="1:10" ht="12.75">
      <c r="A10" s="187"/>
      <c r="B10" s="368"/>
      <c r="C10" s="124"/>
      <c r="D10" s="191"/>
      <c r="E10" s="124"/>
      <c r="F10" s="191"/>
      <c r="G10" s="124"/>
      <c r="H10" s="191"/>
      <c r="I10" s="124"/>
      <c r="J10" s="191"/>
    </row>
    <row r="11" spans="1:10" ht="12.75">
      <c r="A11" s="188" t="s">
        <v>188</v>
      </c>
      <c r="B11" s="369">
        <f>+C11+E11+G11+I11</f>
        <v>71974620</v>
      </c>
      <c r="C11" s="195">
        <f>+'res gral'!C11+'res gral'!D11+'res gral'!E11+'res gral'!F11</f>
        <v>65071720</v>
      </c>
      <c r="D11" s="192">
        <f>+C11/B11</f>
        <v>0.9040925815238761</v>
      </c>
      <c r="E11" s="195">
        <f>+'res gral'!G11</f>
        <v>4180490</v>
      </c>
      <c r="F11" s="192">
        <f>+E11/B11</f>
        <v>0.058082835310558086</v>
      </c>
      <c r="G11" s="195">
        <f>+'res gral'!H11</f>
        <v>1299410</v>
      </c>
      <c r="H11" s="192">
        <f>+G11/B11</f>
        <v>0.01805372504919095</v>
      </c>
      <c r="I11" s="195">
        <f>+'res gral'!I11</f>
        <v>1423000</v>
      </c>
      <c r="J11" s="196">
        <f>+I11/B11</f>
        <v>0.019770858116374912</v>
      </c>
    </row>
    <row r="12" spans="1:10" ht="12.75">
      <c r="A12" s="188" t="s">
        <v>189</v>
      </c>
      <c r="B12" s="369">
        <f>+C12+E12+G12+I12</f>
        <v>6127080</v>
      </c>
      <c r="C12" s="195">
        <f>+'res gral'!C12+'res gral'!D12+'res gral'!E12+'res gral'!F12</f>
        <v>5695090</v>
      </c>
      <c r="D12" s="192">
        <f>+C12/B12</f>
        <v>0.9294949633430606</v>
      </c>
      <c r="E12" s="195">
        <f>+'res gral'!G12</f>
        <v>43180</v>
      </c>
      <c r="F12" s="192">
        <f>+E12/B12</f>
        <v>0.007047402677947734</v>
      </c>
      <c r="G12" s="195">
        <f>+'res gral'!H12</f>
        <v>337460</v>
      </c>
      <c r="H12" s="192">
        <f>+G12/B12</f>
        <v>0.05507680657017699</v>
      </c>
      <c r="I12" s="195">
        <f>+'res gral'!I12</f>
        <v>51350</v>
      </c>
      <c r="J12" s="196">
        <f>+I12/B12</f>
        <v>0.008380827408814639</v>
      </c>
    </row>
    <row r="13" spans="1:10" ht="12.75">
      <c r="A13" s="188" t="s">
        <v>190</v>
      </c>
      <c r="B13" s="369">
        <f>+C13+E13+G13+I13</f>
        <v>29741380</v>
      </c>
      <c r="C13" s="195">
        <f>+'res gral'!C13+'res gral'!D13+'res gral'!E13+'res gral'!F13</f>
        <v>29013450</v>
      </c>
      <c r="D13" s="192">
        <f>+C13/B13</f>
        <v>0.975524673031312</v>
      </c>
      <c r="E13" s="195">
        <f>+'res gral'!G13</f>
        <v>149660</v>
      </c>
      <c r="F13" s="192">
        <f>+E13/B13</f>
        <v>0.005032046260126464</v>
      </c>
      <c r="G13" s="195">
        <f>+'res gral'!H13</f>
        <v>524170</v>
      </c>
      <c r="H13" s="192">
        <f>+G13/B13</f>
        <v>0.01762426625798803</v>
      </c>
      <c r="I13" s="195">
        <f>+'res gral'!I13</f>
        <v>54100</v>
      </c>
      <c r="J13" s="196">
        <f>+I13/B13</f>
        <v>0.0018190144505735779</v>
      </c>
    </row>
    <row r="14" spans="1:10" ht="12.75">
      <c r="A14" s="188" t="s">
        <v>191</v>
      </c>
      <c r="B14" s="369">
        <f>+C14+E14+G14+I14</f>
        <v>2009000</v>
      </c>
      <c r="C14" s="195">
        <f>+'res gral'!C14+'res gral'!D14+'res gral'!E14+'res gral'!F14</f>
        <v>2009000</v>
      </c>
      <c r="D14" s="192">
        <f>+C14/B14</f>
        <v>1</v>
      </c>
      <c r="E14" s="195">
        <f>+'res gral'!G14</f>
        <v>0</v>
      </c>
      <c r="F14" s="192">
        <f>+E14/B14</f>
        <v>0</v>
      </c>
      <c r="G14" s="195">
        <f>+'res gral'!H14</f>
        <v>0</v>
      </c>
      <c r="H14" s="192">
        <f>+G14/B14</f>
        <v>0</v>
      </c>
      <c r="I14" s="195">
        <f>+'res gral'!I14</f>
        <v>0</v>
      </c>
      <c r="J14" s="196">
        <f>+I14/B14</f>
        <v>0</v>
      </c>
    </row>
    <row r="15" spans="1:10" ht="12.75">
      <c r="A15" s="188" t="s">
        <v>192</v>
      </c>
      <c r="B15" s="369">
        <f>+C15+E15+G15+I15</f>
        <v>2674110</v>
      </c>
      <c r="C15" s="195">
        <f>+'res gral'!C15+'res gral'!D15+'res gral'!E15+'res gral'!F15</f>
        <v>2630030</v>
      </c>
      <c r="D15" s="192">
        <f>+C15/B15</f>
        <v>0.9835160109344792</v>
      </c>
      <c r="E15" s="195">
        <f>+'res gral'!G15</f>
        <v>44080</v>
      </c>
      <c r="F15" s="192">
        <f>+E15/B15</f>
        <v>0.016483989065520864</v>
      </c>
      <c r="G15" s="195">
        <f>+'res gral'!H15</f>
        <v>0</v>
      </c>
      <c r="H15" s="192">
        <f>+G15/B15</f>
        <v>0</v>
      </c>
      <c r="I15" s="195">
        <f>+'res gral'!I15</f>
        <v>0</v>
      </c>
      <c r="J15" s="196">
        <f>+I15/B15</f>
        <v>0</v>
      </c>
    </row>
    <row r="16" spans="1:10" ht="13.5" thickBot="1">
      <c r="A16" s="188"/>
      <c r="B16" s="370"/>
      <c r="C16" s="125"/>
      <c r="D16" s="193"/>
      <c r="E16" s="125"/>
      <c r="F16" s="193"/>
      <c r="G16" s="125"/>
      <c r="H16" s="193"/>
      <c r="I16" s="125"/>
      <c r="J16" s="193"/>
    </row>
    <row r="17" spans="1:10" ht="13.5" thickBot="1">
      <c r="A17" s="136" t="s">
        <v>136</v>
      </c>
      <c r="B17" s="318">
        <f aca="true" t="shared" si="1" ref="B17:I17">+SUM(B19:B21)</f>
        <v>14053740</v>
      </c>
      <c r="C17" s="137">
        <f t="shared" si="1"/>
        <v>13733620</v>
      </c>
      <c r="D17" s="185">
        <f>+C17/B17</f>
        <v>0.9772217217623209</v>
      </c>
      <c r="E17" s="137">
        <f t="shared" si="1"/>
        <v>37740</v>
      </c>
      <c r="F17" s="185">
        <f>+E17/B17</f>
        <v>0.002685406162345397</v>
      </c>
      <c r="G17" s="137">
        <f t="shared" si="1"/>
        <v>244520</v>
      </c>
      <c r="H17" s="185">
        <f>+G17/B17</f>
        <v>0.017398927260643786</v>
      </c>
      <c r="I17" s="137">
        <f t="shared" si="1"/>
        <v>37860</v>
      </c>
      <c r="J17" s="185">
        <f>+I17/B17</f>
        <v>0.0026939448146898973</v>
      </c>
    </row>
    <row r="18" spans="1:10" ht="12.75">
      <c r="A18" s="188"/>
      <c r="B18" s="368"/>
      <c r="C18" s="125"/>
      <c r="D18" s="193"/>
      <c r="E18" s="125"/>
      <c r="F18" s="193"/>
      <c r="G18" s="125"/>
      <c r="H18" s="193"/>
      <c r="I18" s="125"/>
      <c r="J18" s="193"/>
    </row>
    <row r="19" spans="1:10" ht="12.75">
      <c r="A19" s="188" t="s">
        <v>193</v>
      </c>
      <c r="B19" s="369">
        <f>+C19+E19+G19+I19</f>
        <v>2620220</v>
      </c>
      <c r="C19" s="195">
        <f>+'res gral'!C19+'res gral'!D19+'res gral'!E19+'res gral'!F19</f>
        <v>2300100</v>
      </c>
      <c r="D19" s="192">
        <f>+C19/B19</f>
        <v>0.8778270526902321</v>
      </c>
      <c r="E19" s="195">
        <f>+'res gral'!G19</f>
        <v>37740</v>
      </c>
      <c r="F19" s="192">
        <f>+E19/B19</f>
        <v>0.014403370709329752</v>
      </c>
      <c r="G19" s="195">
        <f>+'serv.espec.'!B18</f>
        <v>244520</v>
      </c>
      <c r="H19" s="192">
        <f>+G19/B19</f>
        <v>0.09332040820999764</v>
      </c>
      <c r="I19" s="195">
        <f>+'res gral'!I19</f>
        <v>37860</v>
      </c>
      <c r="J19" s="196">
        <f>+I19/B19</f>
        <v>0.014449168390440498</v>
      </c>
    </row>
    <row r="20" spans="1:10" ht="12.75">
      <c r="A20" s="188" t="s">
        <v>194</v>
      </c>
      <c r="B20" s="369">
        <f>+C20+E20+G20+I20</f>
        <v>11083520</v>
      </c>
      <c r="C20" s="195">
        <f>+'res gral'!C20+'res gral'!D20+'res gral'!E20+'res gral'!F20</f>
        <v>11083520</v>
      </c>
      <c r="D20" s="192">
        <f>+C20/B20</f>
        <v>1</v>
      </c>
      <c r="E20" s="195">
        <f>+'res gral'!G20</f>
        <v>0</v>
      </c>
      <c r="F20" s="192">
        <f>+E20/B20</f>
        <v>0</v>
      </c>
      <c r="G20" s="195">
        <v>0</v>
      </c>
      <c r="H20" s="192">
        <f>+G20/B20</f>
        <v>0</v>
      </c>
      <c r="I20" s="195">
        <f>+'res gral'!I20</f>
        <v>0</v>
      </c>
      <c r="J20" s="196">
        <f>+I20/B20</f>
        <v>0</v>
      </c>
    </row>
    <row r="21" spans="1:10" ht="12.75">
      <c r="A21" s="188" t="s">
        <v>195</v>
      </c>
      <c r="B21" s="369">
        <f>+C21+E21+G21+I21</f>
        <v>350000</v>
      </c>
      <c r="C21" s="195">
        <f>+'res gral'!C21+'res gral'!D21+'res gral'!E21+'res gral'!F21</f>
        <v>350000</v>
      </c>
      <c r="D21" s="192">
        <v>0</v>
      </c>
      <c r="E21" s="195">
        <f>+'res gral'!G21</f>
        <v>0</v>
      </c>
      <c r="F21" s="192">
        <v>0</v>
      </c>
      <c r="G21" s="195">
        <v>0</v>
      </c>
      <c r="H21" s="192">
        <v>0</v>
      </c>
      <c r="I21" s="195">
        <f>+'res gral'!I21</f>
        <v>0</v>
      </c>
      <c r="J21" s="196">
        <v>0</v>
      </c>
    </row>
    <row r="22" spans="1:10" ht="13.5" thickBot="1">
      <c r="A22" s="188"/>
      <c r="B22" s="370"/>
      <c r="C22" s="125"/>
      <c r="D22" s="193"/>
      <c r="E22" s="125"/>
      <c r="F22" s="193"/>
      <c r="G22" s="125"/>
      <c r="H22" s="193"/>
      <c r="I22" s="125"/>
      <c r="J22" s="193"/>
    </row>
    <row r="23" spans="1:10" ht="13.5" thickBot="1">
      <c r="A23" s="136" t="s">
        <v>141</v>
      </c>
      <c r="B23" s="318">
        <f>+SUM(B25:B25)</f>
        <v>6928640</v>
      </c>
      <c r="C23" s="137">
        <f>+SUM(C25:C25)</f>
        <v>6928640</v>
      </c>
      <c r="D23" s="185">
        <f>+C23/B23</f>
        <v>1</v>
      </c>
      <c r="E23" s="137">
        <f>+SUM(E25:E25)</f>
        <v>0</v>
      </c>
      <c r="F23" s="185">
        <f>+E23/B23</f>
        <v>0</v>
      </c>
      <c r="G23" s="137">
        <f>+SUM(G25:G25)</f>
        <v>0</v>
      </c>
      <c r="H23" s="185">
        <f>+G23/D23</f>
        <v>0</v>
      </c>
      <c r="I23" s="137">
        <f>+SUM(I25:I25)</f>
        <v>0</v>
      </c>
      <c r="J23" s="185">
        <f>+I23/B23</f>
        <v>0</v>
      </c>
    </row>
    <row r="24" spans="1:10" ht="12.75">
      <c r="A24" s="188"/>
      <c r="B24" s="368"/>
      <c r="C24" s="125"/>
      <c r="D24" s="193"/>
      <c r="E24" s="125"/>
      <c r="F24" s="193"/>
      <c r="G24" s="125"/>
      <c r="H24" s="193"/>
      <c r="I24" s="125"/>
      <c r="J24" s="193"/>
    </row>
    <row r="25" spans="1:10" ht="12.75">
      <c r="A25" s="188" t="s">
        <v>196</v>
      </c>
      <c r="B25" s="369">
        <f>+C25+E25+G25+I25</f>
        <v>6928640</v>
      </c>
      <c r="C25" s="195">
        <f>+'res gral'!C25+'res gral'!D25+'res gral'!E25+'res gral'!F25</f>
        <v>6928640</v>
      </c>
      <c r="D25" s="192">
        <f>+C25/B25</f>
        <v>1</v>
      </c>
      <c r="E25" s="195">
        <f>+'res gral'!G25</f>
        <v>0</v>
      </c>
      <c r="F25" s="192">
        <f>+E25/B25</f>
        <v>0</v>
      </c>
      <c r="G25" s="195">
        <f>+'serv.espec.'!B22</f>
        <v>0</v>
      </c>
      <c r="H25" s="192">
        <f>+G25/D25</f>
        <v>0</v>
      </c>
      <c r="I25" s="195">
        <f>+'res gral'!I25</f>
        <v>0</v>
      </c>
      <c r="J25" s="196">
        <f>+I25/B25</f>
        <v>0</v>
      </c>
    </row>
    <row r="26" spans="1:10" ht="13.5" thickBot="1">
      <c r="A26" s="189"/>
      <c r="B26" s="370"/>
      <c r="C26" s="128"/>
      <c r="D26" s="194"/>
      <c r="E26" s="128"/>
      <c r="F26" s="194"/>
      <c r="G26" s="128"/>
      <c r="H26" s="186"/>
      <c r="I26" s="128"/>
      <c r="J26" s="194"/>
    </row>
    <row r="27" spans="1:10" ht="13.5" thickBot="1">
      <c r="A27" s="115" t="s">
        <v>149</v>
      </c>
      <c r="B27" s="319">
        <f>+B9+B17+B23</f>
        <v>133508570</v>
      </c>
      <c r="C27" s="319">
        <f aca="true" t="shared" si="2" ref="C27:I27">+C9+C17+C23</f>
        <v>125081550</v>
      </c>
      <c r="D27" s="371">
        <f>+C27/B27</f>
        <v>0.9368803066349973</v>
      </c>
      <c r="E27" s="319">
        <f t="shared" si="2"/>
        <v>4455150</v>
      </c>
      <c r="F27" s="371">
        <f>+E27/B27</f>
        <v>0.03336976794822984</v>
      </c>
      <c r="G27" s="319">
        <f t="shared" si="2"/>
        <v>2405560</v>
      </c>
      <c r="H27" s="371">
        <f>+G27/B27</f>
        <v>0.01801801936759565</v>
      </c>
      <c r="I27" s="319">
        <f t="shared" si="2"/>
        <v>1566310</v>
      </c>
      <c r="J27" s="371">
        <f>+I27/B27</f>
        <v>0.011731906049177218</v>
      </c>
    </row>
    <row r="29" ht="12.75">
      <c r="E29" s="113"/>
    </row>
  </sheetData>
  <sheetProtection/>
  <mergeCells count="3">
    <mergeCell ref="A2:I2"/>
    <mergeCell ref="A4:I4"/>
    <mergeCell ref="A5:I5"/>
  </mergeCells>
  <printOptions horizontalCentered="1"/>
  <pageMargins left="0.1968503937007874" right="0.1968503937007874" top="0.5905511811023623" bottom="0.3937007874015748" header="0.1968503937007874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zoomScaleNormal="75" zoomScalePageLayoutView="0" workbookViewId="0" topLeftCell="A1">
      <selection activeCell="E35" sqref="E35"/>
    </sheetView>
  </sheetViews>
  <sheetFormatPr defaultColWidth="11.421875" defaultRowHeight="12.75"/>
  <cols>
    <col min="1" max="1" width="33.140625" style="13" customWidth="1"/>
    <col min="2" max="2" width="15.28125" style="13" bestFit="1" customWidth="1"/>
    <col min="3" max="3" width="14.7109375" style="13" bestFit="1" customWidth="1"/>
    <col min="4" max="4" width="15.140625" style="13" bestFit="1" customWidth="1"/>
    <col min="5" max="5" width="14.00390625" style="13" bestFit="1" customWidth="1"/>
    <col min="6" max="6" width="16.421875" style="13" bestFit="1" customWidth="1"/>
    <col min="7" max="7" width="13.7109375" style="13" bestFit="1" customWidth="1"/>
    <col min="8" max="8" width="13.00390625" style="13" customWidth="1"/>
    <col min="9" max="9" width="12.57421875" style="13" bestFit="1" customWidth="1"/>
    <col min="10" max="16384" width="11.421875" style="13" customWidth="1"/>
  </cols>
  <sheetData>
    <row r="1" spans="1:9" s="15" customFormat="1" ht="12.75">
      <c r="A1" s="50" t="str">
        <f>+'res jusd.'!A1</f>
        <v>Ordenanza N° 5677/08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97" t="s">
        <v>326</v>
      </c>
      <c r="B2" s="497"/>
      <c r="C2" s="497"/>
      <c r="D2" s="497"/>
      <c r="E2" s="497"/>
      <c r="F2" s="497"/>
      <c r="G2" s="497"/>
      <c r="H2" s="497"/>
      <c r="I2" s="497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9" ht="12.75">
      <c r="A4" s="500" t="s">
        <v>180</v>
      </c>
      <c r="B4" s="500"/>
      <c r="C4" s="500"/>
      <c r="D4" s="500"/>
      <c r="E4" s="500"/>
      <c r="F4" s="500"/>
      <c r="G4" s="500"/>
      <c r="H4" s="500"/>
      <c r="I4" s="500"/>
    </row>
    <row r="5" spans="1:9" ht="12.75">
      <c r="A5" s="500" t="s">
        <v>181</v>
      </c>
      <c r="B5" s="500"/>
      <c r="C5" s="500"/>
      <c r="D5" s="500"/>
      <c r="E5" s="500"/>
      <c r="F5" s="500"/>
      <c r="G5" s="500"/>
      <c r="H5" s="500"/>
      <c r="I5" s="500"/>
    </row>
    <row r="6" spans="1:9" ht="13.5" thickBot="1">
      <c r="A6" s="43"/>
      <c r="B6" s="43"/>
      <c r="C6" s="43"/>
      <c r="D6" s="43"/>
      <c r="E6" s="43"/>
      <c r="F6" s="43"/>
      <c r="G6" s="43"/>
      <c r="H6" s="43"/>
      <c r="I6" s="43"/>
    </row>
    <row r="7" spans="1:9" ht="13.5" thickBot="1">
      <c r="A7" s="131" t="s">
        <v>124</v>
      </c>
      <c r="B7" s="312" t="s">
        <v>182</v>
      </c>
      <c r="C7" s="131" t="s">
        <v>183</v>
      </c>
      <c r="D7" s="131" t="s">
        <v>184</v>
      </c>
      <c r="E7" s="131" t="s">
        <v>185</v>
      </c>
      <c r="F7" s="131" t="s">
        <v>623</v>
      </c>
      <c r="G7" s="131" t="s">
        <v>186</v>
      </c>
      <c r="H7" s="131" t="s">
        <v>317</v>
      </c>
      <c r="I7" s="131" t="s">
        <v>187</v>
      </c>
    </row>
    <row r="8" spans="3:11" s="29" customFormat="1" ht="13.5" thickBot="1">
      <c r="C8" s="29" t="s">
        <v>210</v>
      </c>
      <c r="D8" s="29" t="s">
        <v>212</v>
      </c>
      <c r="E8" s="29" t="s">
        <v>214</v>
      </c>
      <c r="F8" s="29" t="s">
        <v>216</v>
      </c>
      <c r="G8" s="29" t="s">
        <v>219</v>
      </c>
      <c r="H8" s="29" t="s">
        <v>221</v>
      </c>
      <c r="I8" s="29" t="s">
        <v>223</v>
      </c>
      <c r="K8" s="13"/>
    </row>
    <row r="9" spans="1:9" ht="13.5" thickBot="1">
      <c r="A9" s="136" t="s">
        <v>127</v>
      </c>
      <c r="B9" s="319">
        <f aca="true" t="shared" si="0" ref="B9:I9">+SUM(B11:B15)</f>
        <v>112526190</v>
      </c>
      <c r="C9" s="137">
        <f t="shared" si="0"/>
        <v>4306400</v>
      </c>
      <c r="D9" s="137">
        <f t="shared" si="0"/>
        <v>31860300</v>
      </c>
      <c r="E9" s="137">
        <f t="shared" si="0"/>
        <v>13935610</v>
      </c>
      <c r="F9" s="137">
        <f t="shared" si="0"/>
        <v>54316980</v>
      </c>
      <c r="G9" s="137">
        <f t="shared" si="0"/>
        <v>4417410</v>
      </c>
      <c r="H9" s="137">
        <f t="shared" si="0"/>
        <v>2161040</v>
      </c>
      <c r="I9" s="137">
        <f t="shared" si="0"/>
        <v>1528450</v>
      </c>
    </row>
    <row r="10" spans="1:9" ht="12.75">
      <c r="A10" s="187"/>
      <c r="B10" s="372"/>
      <c r="C10" s="197"/>
      <c r="D10" s="197"/>
      <c r="E10" s="197"/>
      <c r="F10" s="197"/>
      <c r="G10" s="197"/>
      <c r="H10" s="197"/>
      <c r="I10" s="197"/>
    </row>
    <row r="11" spans="1:9" ht="12.75">
      <c r="A11" s="188" t="s">
        <v>188</v>
      </c>
      <c r="B11" s="373">
        <f>+SUM(C11:I11)</f>
        <v>71974620</v>
      </c>
      <c r="C11" s="195">
        <f>+intend!B11</f>
        <v>2284500</v>
      </c>
      <c r="D11" s="195">
        <f>+gob!B11</f>
        <v>20731090</v>
      </c>
      <c r="E11" s="195">
        <f>+hac!B11</f>
        <v>6429500</v>
      </c>
      <c r="F11" s="195">
        <f>+obras!B11</f>
        <v>35626630</v>
      </c>
      <c r="G11" s="195">
        <f>+hcd!G8</f>
        <v>4180490</v>
      </c>
      <c r="H11" s="195">
        <f>+'serv.espec.'!B11</f>
        <v>1299410</v>
      </c>
      <c r="I11" s="195">
        <f>+juzg!G8</f>
        <v>1423000</v>
      </c>
    </row>
    <row r="12" spans="1:9" ht="12.75">
      <c r="A12" s="188" t="s">
        <v>189</v>
      </c>
      <c r="B12" s="373">
        <f>+SUM(C12:I12)</f>
        <v>6127080</v>
      </c>
      <c r="C12" s="195">
        <f>+intend!B12</f>
        <v>70260</v>
      </c>
      <c r="D12" s="195">
        <f>+gob!B12</f>
        <v>1031690</v>
      </c>
      <c r="E12" s="195">
        <f>+hac!B12</f>
        <v>445520</v>
      </c>
      <c r="F12" s="195">
        <f>+obras!B12</f>
        <v>4147620</v>
      </c>
      <c r="G12" s="195">
        <f>+hcd!G11</f>
        <v>43180</v>
      </c>
      <c r="H12" s="195">
        <f>+'serv.espec.'!B12</f>
        <v>337460</v>
      </c>
      <c r="I12" s="195">
        <f>+juzg!G11</f>
        <v>51350</v>
      </c>
    </row>
    <row r="13" spans="1:9" ht="12.75">
      <c r="A13" s="188" t="s">
        <v>190</v>
      </c>
      <c r="B13" s="373">
        <f>+SUM(C13:I13)</f>
        <v>29741380</v>
      </c>
      <c r="C13" s="195">
        <f>+intend!B13</f>
        <v>1761640</v>
      </c>
      <c r="D13" s="195">
        <f>+gob!B13</f>
        <v>8307490</v>
      </c>
      <c r="E13" s="195">
        <f>+hac!B13</f>
        <v>5051590</v>
      </c>
      <c r="F13" s="195">
        <f>+obras!B13</f>
        <v>13892730</v>
      </c>
      <c r="G13" s="195">
        <f>+hcd!G12</f>
        <v>149660</v>
      </c>
      <c r="H13" s="195">
        <f>+'serv.espec.'!B13</f>
        <v>524170</v>
      </c>
      <c r="I13" s="195">
        <f>+juzg!G12</f>
        <v>54100</v>
      </c>
    </row>
    <row r="14" spans="1:9" ht="12.75">
      <c r="A14" s="188" t="s">
        <v>191</v>
      </c>
      <c r="B14" s="373">
        <f>+SUM(C14:I14)</f>
        <v>2009000</v>
      </c>
      <c r="C14" s="195"/>
      <c r="D14" s="195"/>
      <c r="E14" s="195">
        <f>+hac!B14</f>
        <v>2009000</v>
      </c>
      <c r="F14" s="195"/>
      <c r="G14" s="195"/>
      <c r="H14" s="195"/>
      <c r="I14" s="195"/>
    </row>
    <row r="15" spans="1:9" ht="12.75">
      <c r="A15" s="188" t="s">
        <v>192</v>
      </c>
      <c r="B15" s="373">
        <f>+SUM(C15:I15)</f>
        <v>2674110</v>
      </c>
      <c r="C15" s="195">
        <f>+intend!B14</f>
        <v>190000</v>
      </c>
      <c r="D15" s="195">
        <f>+gob!B14</f>
        <v>1790030</v>
      </c>
      <c r="E15" s="195"/>
      <c r="F15" s="195">
        <f>+obras!B14</f>
        <v>650000</v>
      </c>
      <c r="G15" s="195">
        <f>+hcd!G15</f>
        <v>44080</v>
      </c>
      <c r="H15" s="195"/>
      <c r="I15" s="195"/>
    </row>
    <row r="16" spans="1:9" ht="13.5" thickBot="1">
      <c r="A16" s="188"/>
      <c r="B16" s="331"/>
      <c r="C16" s="198"/>
      <c r="D16" s="198"/>
      <c r="E16" s="198"/>
      <c r="F16" s="198"/>
      <c r="G16" s="198"/>
      <c r="H16" s="198"/>
      <c r="I16" s="198"/>
    </row>
    <row r="17" spans="1:9" ht="13.5" thickBot="1">
      <c r="A17" s="136" t="s">
        <v>136</v>
      </c>
      <c r="B17" s="319">
        <f aca="true" t="shared" si="1" ref="B17:I17">+SUM(B19:B21)</f>
        <v>14053740</v>
      </c>
      <c r="C17" s="137">
        <f t="shared" si="1"/>
        <v>553100</v>
      </c>
      <c r="D17" s="137">
        <f t="shared" si="1"/>
        <v>228310</v>
      </c>
      <c r="E17" s="137">
        <f t="shared" si="1"/>
        <v>389250</v>
      </c>
      <c r="F17" s="137">
        <f t="shared" si="1"/>
        <v>12562960</v>
      </c>
      <c r="G17" s="137">
        <f t="shared" si="1"/>
        <v>37740</v>
      </c>
      <c r="H17" s="137">
        <f t="shared" si="1"/>
        <v>244520</v>
      </c>
      <c r="I17" s="137">
        <f t="shared" si="1"/>
        <v>37860</v>
      </c>
    </row>
    <row r="18" spans="1:9" ht="12.75">
      <c r="A18" s="188"/>
      <c r="B18" s="331"/>
      <c r="C18" s="197"/>
      <c r="D18" s="197"/>
      <c r="E18" s="197"/>
      <c r="F18" s="197"/>
      <c r="G18" s="197"/>
      <c r="H18" s="197"/>
      <c r="I18" s="197"/>
    </row>
    <row r="19" spans="1:9" ht="12.75">
      <c r="A19" s="188" t="s">
        <v>193</v>
      </c>
      <c r="B19" s="373">
        <f>+SUM(C19:I19)</f>
        <v>2620220</v>
      </c>
      <c r="C19" s="195">
        <f>+intend!B18</f>
        <v>203100</v>
      </c>
      <c r="D19" s="195">
        <f>+gob!B18</f>
        <v>228310</v>
      </c>
      <c r="E19" s="195">
        <f>+hac!B18</f>
        <v>389250</v>
      </c>
      <c r="F19" s="195">
        <f>+obras!B18</f>
        <v>1479440</v>
      </c>
      <c r="G19" s="195">
        <f>+hcd!G19</f>
        <v>37740</v>
      </c>
      <c r="H19" s="195">
        <f>+'serv.espec.'!B18</f>
        <v>244520</v>
      </c>
      <c r="I19" s="195">
        <f>+juzg!G19</f>
        <v>37860</v>
      </c>
    </row>
    <row r="20" spans="1:9" ht="12.75">
      <c r="A20" s="188" t="s">
        <v>194</v>
      </c>
      <c r="B20" s="373">
        <f>+SUM(C20:I20)</f>
        <v>11083520</v>
      </c>
      <c r="C20" s="195"/>
      <c r="D20" s="195"/>
      <c r="E20" s="195"/>
      <c r="F20" s="195">
        <f>+obras!B19</f>
        <v>11083520</v>
      </c>
      <c r="G20" s="195"/>
      <c r="H20" s="195"/>
      <c r="I20" s="195"/>
    </row>
    <row r="21" spans="1:9" ht="12.75">
      <c r="A21" s="188" t="s">
        <v>195</v>
      </c>
      <c r="B21" s="373">
        <f>+SUM(C21:I21)</f>
        <v>350000</v>
      </c>
      <c r="C21" s="195">
        <f>+intend!B19</f>
        <v>350000</v>
      </c>
      <c r="D21" s="195"/>
      <c r="E21" s="195"/>
      <c r="F21" s="195"/>
      <c r="G21" s="195"/>
      <c r="H21" s="195"/>
      <c r="I21" s="195"/>
    </row>
    <row r="22" spans="1:9" ht="13.5" thickBot="1">
      <c r="A22" s="188"/>
      <c r="B22" s="331"/>
      <c r="C22" s="125"/>
      <c r="D22" s="125"/>
      <c r="E22" s="125"/>
      <c r="F22" s="125"/>
      <c r="G22" s="125"/>
      <c r="H22" s="125"/>
      <c r="I22" s="125"/>
    </row>
    <row r="23" spans="1:9" ht="13.5" thickBot="1">
      <c r="A23" s="136" t="s">
        <v>141</v>
      </c>
      <c r="B23" s="319">
        <f aca="true" t="shared" si="2" ref="B23:I23">+SUM(B25:B26)</f>
        <v>6928640</v>
      </c>
      <c r="C23" s="137">
        <f t="shared" si="2"/>
        <v>0</v>
      </c>
      <c r="D23" s="137">
        <f t="shared" si="2"/>
        <v>0</v>
      </c>
      <c r="E23" s="137">
        <f t="shared" si="2"/>
        <v>6928640</v>
      </c>
      <c r="F23" s="137">
        <f t="shared" si="2"/>
        <v>0</v>
      </c>
      <c r="G23" s="137">
        <f t="shared" si="2"/>
        <v>0</v>
      </c>
      <c r="H23" s="137">
        <f t="shared" si="2"/>
        <v>0</v>
      </c>
      <c r="I23" s="137">
        <f t="shared" si="2"/>
        <v>0</v>
      </c>
    </row>
    <row r="24" spans="1:9" ht="12.75">
      <c r="A24" s="188"/>
      <c r="B24" s="331"/>
      <c r="C24" s="195"/>
      <c r="D24" s="195"/>
      <c r="E24" s="195"/>
      <c r="F24" s="195"/>
      <c r="G24" s="195"/>
      <c r="H24" s="195"/>
      <c r="I24" s="195"/>
    </row>
    <row r="25" spans="1:9" ht="12.75">
      <c r="A25" s="188" t="s">
        <v>196</v>
      </c>
      <c r="B25" s="373">
        <f>+SUM(C25:I25)</f>
        <v>6928640</v>
      </c>
      <c r="C25" s="195"/>
      <c r="D25" s="195"/>
      <c r="E25" s="195">
        <f>+hac!B22</f>
        <v>6928640</v>
      </c>
      <c r="F25" s="195"/>
      <c r="G25" s="195"/>
      <c r="H25" s="195"/>
      <c r="I25" s="195"/>
    </row>
    <row r="26" spans="1:9" ht="12.75">
      <c r="A26" s="188"/>
      <c r="B26" s="373"/>
      <c r="C26" s="195"/>
      <c r="D26" s="195"/>
      <c r="E26" s="195"/>
      <c r="F26" s="195"/>
      <c r="G26" s="195"/>
      <c r="H26" s="195"/>
      <c r="I26" s="195"/>
    </row>
    <row r="27" spans="1:9" ht="13.5" thickBot="1">
      <c r="A27" s="189"/>
      <c r="B27" s="339"/>
      <c r="C27" s="195"/>
      <c r="D27" s="195"/>
      <c r="E27" s="195"/>
      <c r="F27" s="195"/>
      <c r="G27" s="195"/>
      <c r="H27" s="195"/>
      <c r="I27" s="195"/>
    </row>
    <row r="28" spans="1:9" ht="13.5" thickBot="1">
      <c r="A28" s="115" t="s">
        <v>149</v>
      </c>
      <c r="B28" s="319">
        <f aca="true" t="shared" si="3" ref="B28:I28">+B9+B17+B23</f>
        <v>133508570</v>
      </c>
      <c r="C28" s="319">
        <f t="shared" si="3"/>
        <v>4859500</v>
      </c>
      <c r="D28" s="319">
        <f t="shared" si="3"/>
        <v>32088610</v>
      </c>
      <c r="E28" s="319">
        <f t="shared" si="3"/>
        <v>21253500</v>
      </c>
      <c r="F28" s="319">
        <f t="shared" si="3"/>
        <v>66879940</v>
      </c>
      <c r="G28" s="319">
        <f t="shared" si="3"/>
        <v>4455150</v>
      </c>
      <c r="H28" s="319">
        <f t="shared" si="3"/>
        <v>2405560</v>
      </c>
      <c r="I28" s="319">
        <f t="shared" si="3"/>
        <v>1566310</v>
      </c>
    </row>
    <row r="31" ht="12.75">
      <c r="D31" s="114"/>
    </row>
  </sheetData>
  <sheetProtection/>
  <mergeCells count="3">
    <mergeCell ref="A2:I2"/>
    <mergeCell ref="A4:I4"/>
    <mergeCell ref="A5:I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Normal="75" zoomScalePageLayoutView="0" workbookViewId="0" topLeftCell="A1">
      <selection activeCell="E35" sqref="E35"/>
    </sheetView>
  </sheetViews>
  <sheetFormatPr defaultColWidth="11.421875" defaultRowHeight="12.75"/>
  <cols>
    <col min="1" max="1" width="38.8515625" style="0" customWidth="1"/>
    <col min="2" max="2" width="18.421875" style="0" customWidth="1"/>
    <col min="3" max="3" width="14.28125" style="0" bestFit="1" customWidth="1"/>
    <col min="4" max="4" width="16.28125" style="0" customWidth="1"/>
    <col min="5" max="6" width="12.8515625" style="0" customWidth="1"/>
    <col min="7" max="7" width="13.28125" style="0" bestFit="1" customWidth="1"/>
  </cols>
  <sheetData>
    <row r="1" spans="1:7" ht="12.75">
      <c r="A1" s="50" t="str">
        <f>+'res gral'!A1</f>
        <v>Ordenanza N° 5677/08</v>
      </c>
      <c r="B1" s="43"/>
      <c r="C1" s="43"/>
      <c r="D1" s="43"/>
      <c r="E1" s="43"/>
      <c r="F1" s="43"/>
      <c r="G1" s="43"/>
    </row>
    <row r="2" spans="1:7" ht="15">
      <c r="A2" s="497" t="s">
        <v>326</v>
      </c>
      <c r="B2" s="497"/>
      <c r="C2" s="497"/>
      <c r="D2" s="497"/>
      <c r="E2" s="497"/>
      <c r="F2" s="497"/>
      <c r="G2" s="497"/>
    </row>
    <row r="3" spans="1:7" ht="12.75">
      <c r="A3" s="43"/>
      <c r="B3" s="43"/>
      <c r="C3" s="43"/>
      <c r="D3" s="43"/>
      <c r="E3" s="43"/>
      <c r="F3" s="43"/>
      <c r="G3" s="43"/>
    </row>
    <row r="4" spans="1:7" ht="12.75">
      <c r="A4" s="500" t="s">
        <v>180</v>
      </c>
      <c r="B4" s="500"/>
      <c r="C4" s="500"/>
      <c r="D4" s="500"/>
      <c r="E4" s="500"/>
      <c r="F4" s="500"/>
      <c r="G4" s="500"/>
    </row>
    <row r="5" spans="1:7" ht="12.75">
      <c r="A5" s="500" t="s">
        <v>197</v>
      </c>
      <c r="B5" s="500"/>
      <c r="C5" s="500"/>
      <c r="D5" s="500"/>
      <c r="E5" s="500"/>
      <c r="F5" s="500"/>
      <c r="G5" s="500"/>
    </row>
    <row r="6" spans="1:7" ht="13.5" thickBot="1">
      <c r="A6" s="43"/>
      <c r="B6" s="43"/>
      <c r="C6" s="43"/>
      <c r="D6" s="43"/>
      <c r="E6" s="43"/>
      <c r="F6" s="43"/>
      <c r="G6" s="43"/>
    </row>
    <row r="7" spans="1:7" ht="13.5" thickBot="1">
      <c r="A7" s="131" t="s">
        <v>124</v>
      </c>
      <c r="B7" s="312" t="s">
        <v>182</v>
      </c>
      <c r="C7" s="131" t="s">
        <v>183</v>
      </c>
      <c r="D7" s="131" t="s">
        <v>198</v>
      </c>
      <c r="E7" s="131" t="s">
        <v>199</v>
      </c>
      <c r="F7" s="131" t="s">
        <v>330</v>
      </c>
      <c r="G7" s="131" t="s">
        <v>200</v>
      </c>
    </row>
    <row r="8" spans="1:7" s="14" customFormat="1" ht="13.5" thickBot="1">
      <c r="A8" s="30"/>
      <c r="B8" s="31"/>
      <c r="C8" s="31">
        <v>111</v>
      </c>
      <c r="D8" s="31">
        <v>121</v>
      </c>
      <c r="E8" s="31">
        <v>131</v>
      </c>
      <c r="F8" s="31" t="s">
        <v>329</v>
      </c>
      <c r="G8" s="32">
        <v>141</v>
      </c>
    </row>
    <row r="9" spans="1:7" ht="13.5" thickBot="1">
      <c r="A9" s="136" t="s">
        <v>127</v>
      </c>
      <c r="B9" s="319">
        <f aca="true" t="shared" si="0" ref="B9:G9">+SUM(B11:B14)</f>
        <v>4306400</v>
      </c>
      <c r="C9" s="137">
        <f t="shared" si="0"/>
        <v>463490</v>
      </c>
      <c r="D9" s="137">
        <f t="shared" si="0"/>
        <v>1229560</v>
      </c>
      <c r="E9" s="137">
        <f t="shared" si="0"/>
        <v>578300</v>
      </c>
      <c r="F9" s="137">
        <f t="shared" si="0"/>
        <v>580850</v>
      </c>
      <c r="G9" s="137">
        <f t="shared" si="0"/>
        <v>1454200</v>
      </c>
    </row>
    <row r="10" spans="1:7" ht="12.75">
      <c r="A10" s="116"/>
      <c r="B10" s="368"/>
      <c r="C10" s="124"/>
      <c r="D10" s="124"/>
      <c r="E10" s="124"/>
      <c r="F10" s="124"/>
      <c r="G10" s="124"/>
    </row>
    <row r="11" spans="1:7" ht="12.75">
      <c r="A11" s="117" t="s">
        <v>188</v>
      </c>
      <c r="B11" s="369">
        <f>+SUM(C11:G11)</f>
        <v>2284500</v>
      </c>
      <c r="C11" s="199">
        <f>+'Int juris'!G8</f>
        <v>182390</v>
      </c>
      <c r="D11" s="199">
        <f>+'Int juris'!G36</f>
        <v>990490</v>
      </c>
      <c r="E11" s="199">
        <f>+'Int juris'!G64</f>
        <v>524600</v>
      </c>
      <c r="F11" s="199">
        <f>+'Int juris'!G92</f>
        <v>281130</v>
      </c>
      <c r="G11" s="199">
        <f>+'Int juris'!G120</f>
        <v>305890</v>
      </c>
    </row>
    <row r="12" spans="1:7" ht="12.75">
      <c r="A12" s="117" t="s">
        <v>189</v>
      </c>
      <c r="B12" s="369">
        <f>+SUM(C12:G12)</f>
        <v>70260</v>
      </c>
      <c r="C12" s="199">
        <f>+'Int juris'!G11</f>
        <v>21490</v>
      </c>
      <c r="D12" s="199">
        <f>+'Int juris'!G39</f>
        <v>16070</v>
      </c>
      <c r="E12" s="199">
        <f>+'Int juris'!G67</f>
        <v>2100</v>
      </c>
      <c r="F12" s="199">
        <f>+'Int juris'!G95</f>
        <v>600</v>
      </c>
      <c r="G12" s="199">
        <f>+'Int juris'!G123</f>
        <v>30000</v>
      </c>
    </row>
    <row r="13" spans="1:7" ht="12.75">
      <c r="A13" s="117" t="s">
        <v>190</v>
      </c>
      <c r="B13" s="369">
        <f>+SUM(C13:G13)</f>
        <v>1761640</v>
      </c>
      <c r="C13" s="199">
        <f>+'Int juris'!G12</f>
        <v>69610</v>
      </c>
      <c r="D13" s="199">
        <f>+'Int juris'!G40</f>
        <v>223000</v>
      </c>
      <c r="E13" s="199">
        <f>+'Int juris'!G68</f>
        <v>51600</v>
      </c>
      <c r="F13" s="199">
        <f>+'Int juris'!G96</f>
        <v>299120</v>
      </c>
      <c r="G13" s="199">
        <f>+'Int juris'!G124</f>
        <v>1118310</v>
      </c>
    </row>
    <row r="14" spans="1:7" ht="12.75">
      <c r="A14" s="117" t="s">
        <v>192</v>
      </c>
      <c r="B14" s="369">
        <f>+SUM(C14:G14)</f>
        <v>190000</v>
      </c>
      <c r="C14" s="199">
        <f>+'Int juris'!G15</f>
        <v>190000</v>
      </c>
      <c r="D14" s="199"/>
      <c r="E14" s="199"/>
      <c r="F14" s="199"/>
      <c r="G14" s="199"/>
    </row>
    <row r="15" spans="1:7" ht="13.5" thickBot="1">
      <c r="A15" s="127"/>
      <c r="B15" s="370"/>
      <c r="C15" s="125"/>
      <c r="D15" s="125"/>
      <c r="E15" s="125"/>
      <c r="F15" s="125"/>
      <c r="G15" s="125"/>
    </row>
    <row r="16" spans="1:7" ht="13.5" thickBot="1">
      <c r="A16" s="136" t="s">
        <v>136</v>
      </c>
      <c r="B16" s="318">
        <f>+SUM(B18:B19)</f>
        <v>553100</v>
      </c>
      <c r="C16" s="137">
        <f>+SUM(C18:C19)</f>
        <v>378500</v>
      </c>
      <c r="D16" s="137">
        <f>+SUM(D18:D18)</f>
        <v>16500</v>
      </c>
      <c r="E16" s="137">
        <f>+SUM(E18:E18)</f>
        <v>4000</v>
      </c>
      <c r="F16" s="137">
        <f>+SUM(F18:F18)</f>
        <v>0</v>
      </c>
      <c r="G16" s="137">
        <f>+SUM(G18:G18)</f>
        <v>154100</v>
      </c>
    </row>
    <row r="17" spans="1:7" ht="12.75">
      <c r="A17" s="187"/>
      <c r="B17" s="374"/>
      <c r="C17" s="125"/>
      <c r="D17" s="125"/>
      <c r="E17" s="125"/>
      <c r="F17" s="125"/>
      <c r="G17" s="125"/>
    </row>
    <row r="18" spans="1:7" ht="12.75">
      <c r="A18" s="188" t="s">
        <v>193</v>
      </c>
      <c r="B18" s="374">
        <f>+SUM(C18:G18)</f>
        <v>203100</v>
      </c>
      <c r="C18" s="199">
        <f>+'Int juris'!G19</f>
        <v>28500</v>
      </c>
      <c r="D18" s="199">
        <f>+'Int juris'!G47</f>
        <v>16500</v>
      </c>
      <c r="E18" s="199">
        <f>+'Int juris'!G75</f>
        <v>4000</v>
      </c>
      <c r="F18" s="199">
        <f>+'Int juris'!G103</f>
        <v>0</v>
      </c>
      <c r="G18" s="199">
        <f>+'Int juris'!G131</f>
        <v>154100</v>
      </c>
    </row>
    <row r="19" spans="1:7" ht="12.75">
      <c r="A19" s="188" t="s">
        <v>195</v>
      </c>
      <c r="B19" s="374">
        <f>+SUM(C19:G19)</f>
        <v>350000</v>
      </c>
      <c r="C19" s="199">
        <f>+'Int juris'!G22</f>
        <v>350000</v>
      </c>
      <c r="D19" s="199"/>
      <c r="E19" s="199"/>
      <c r="F19" s="199"/>
      <c r="G19" s="199"/>
    </row>
    <row r="20" spans="1:7" ht="13.5" thickBot="1">
      <c r="A20" s="189"/>
      <c r="B20" s="375"/>
      <c r="C20" s="200"/>
      <c r="D20" s="200"/>
      <c r="E20" s="200"/>
      <c r="F20" s="200"/>
      <c r="G20" s="200"/>
    </row>
    <row r="21" spans="1:7" ht="13.5" thickBot="1">
      <c r="A21" s="136" t="s">
        <v>141</v>
      </c>
      <c r="B21" s="318">
        <f aca="true" t="shared" si="1" ref="B21:G21">+SUM(B23:B23)</f>
        <v>0</v>
      </c>
      <c r="C21" s="137">
        <f t="shared" si="1"/>
        <v>0</v>
      </c>
      <c r="D21" s="137">
        <f t="shared" si="1"/>
        <v>0</v>
      </c>
      <c r="E21" s="137">
        <f t="shared" si="1"/>
        <v>0</v>
      </c>
      <c r="F21" s="137">
        <f t="shared" si="1"/>
        <v>0</v>
      </c>
      <c r="G21" s="137">
        <f t="shared" si="1"/>
        <v>0</v>
      </c>
    </row>
    <row r="22" spans="1:7" ht="12.75">
      <c r="A22" s="116"/>
      <c r="B22" s="368"/>
      <c r="C22" s="125"/>
      <c r="D22" s="125"/>
      <c r="E22" s="125"/>
      <c r="F22" s="125"/>
      <c r="G22" s="125"/>
    </row>
    <row r="23" spans="1:7" ht="12.75">
      <c r="A23" s="117" t="s">
        <v>196</v>
      </c>
      <c r="B23" s="369">
        <f>+SUM(C23:G23)</f>
        <v>0</v>
      </c>
      <c r="C23" s="199">
        <f>+'Int juris'!G25</f>
        <v>0</v>
      </c>
      <c r="D23" s="199">
        <v>0</v>
      </c>
      <c r="E23" s="199">
        <v>0</v>
      </c>
      <c r="F23" s="199">
        <v>0</v>
      </c>
      <c r="G23" s="199">
        <v>0</v>
      </c>
    </row>
    <row r="24" spans="1:7" ht="13.5" thickBot="1">
      <c r="A24" s="127"/>
      <c r="B24" s="370"/>
      <c r="C24" s="128"/>
      <c r="D24" s="128"/>
      <c r="E24" s="128"/>
      <c r="F24" s="128"/>
      <c r="G24" s="128"/>
    </row>
    <row r="25" spans="1:7" ht="13.5" thickBot="1">
      <c r="A25" s="115" t="s">
        <v>149</v>
      </c>
      <c r="B25" s="319">
        <f aca="true" t="shared" si="2" ref="B25:G25">+B9+B16+B21</f>
        <v>4859500</v>
      </c>
      <c r="C25" s="319">
        <f t="shared" si="2"/>
        <v>841990</v>
      </c>
      <c r="D25" s="319">
        <f t="shared" si="2"/>
        <v>1246060</v>
      </c>
      <c r="E25" s="319">
        <f t="shared" si="2"/>
        <v>582300</v>
      </c>
      <c r="F25" s="319">
        <f t="shared" si="2"/>
        <v>580850</v>
      </c>
      <c r="G25" s="319">
        <f t="shared" si="2"/>
        <v>1608300</v>
      </c>
    </row>
    <row r="26" spans="1:7" ht="12.75">
      <c r="A26" s="43"/>
      <c r="B26" s="43"/>
      <c r="C26" s="43"/>
      <c r="D26" s="43"/>
      <c r="E26" s="43"/>
      <c r="F26" s="43"/>
      <c r="G26" s="43"/>
    </row>
    <row r="27" spans="2:6" ht="12.75">
      <c r="B27" s="1"/>
      <c r="C27" s="1"/>
      <c r="D27" s="1"/>
      <c r="E27" s="1"/>
      <c r="F27" s="1"/>
    </row>
    <row r="28" spans="2:7" ht="12.75">
      <c r="B28" s="3"/>
      <c r="C28" s="384"/>
      <c r="D28" s="384"/>
      <c r="E28" s="384"/>
      <c r="F28" s="384"/>
      <c r="G28" s="3"/>
    </row>
    <row r="29" spans="2:7" ht="12.75">
      <c r="B29" s="4"/>
      <c r="C29" s="385"/>
      <c r="D29" s="385"/>
      <c r="E29" s="385"/>
      <c r="F29" s="385"/>
      <c r="G29" s="4"/>
    </row>
    <row r="30" spans="2:7" ht="12.75">
      <c r="B30" s="5"/>
      <c r="C30" s="386"/>
      <c r="D30" s="385"/>
      <c r="E30" s="386"/>
      <c r="F30" s="386"/>
      <c r="G30" s="5"/>
    </row>
    <row r="31" spans="2:6" ht="12.75">
      <c r="B31" s="6"/>
      <c r="C31" s="1"/>
      <c r="D31" s="1"/>
      <c r="E31" s="1"/>
      <c r="F31" s="1"/>
    </row>
    <row r="32" spans="2:6" ht="12.75">
      <c r="B32" s="7"/>
      <c r="C32" s="1"/>
      <c r="D32" s="1"/>
      <c r="E32" s="1"/>
      <c r="F32" s="1"/>
    </row>
    <row r="33" spans="3:6" ht="12.75">
      <c r="C33" s="1"/>
      <c r="D33" s="1"/>
      <c r="E33" s="1"/>
      <c r="F33" s="1"/>
    </row>
    <row r="34" spans="3:6" ht="12.75">
      <c r="C34" s="1"/>
      <c r="D34" s="1"/>
      <c r="E34" s="1"/>
      <c r="F34" s="1"/>
    </row>
  </sheetData>
  <sheetProtection/>
  <mergeCells count="3">
    <mergeCell ref="A2:G2"/>
    <mergeCell ref="A4:G4"/>
    <mergeCell ref="A5:G5"/>
  </mergeCells>
  <printOptions horizontalCentered="1"/>
  <pageMargins left="0.3937007874015748" right="0.3937007874015748" top="0.7874015748031497" bottom="0.3937007874015748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9"/>
  <sheetViews>
    <sheetView view="pageBreakPreview" zoomScale="75" zoomScaleNormal="75" zoomScaleSheetLayoutView="75" zoomScalePageLayoutView="0" workbookViewId="0" topLeftCell="A118">
      <selection activeCell="E35" sqref="E35"/>
    </sheetView>
  </sheetViews>
  <sheetFormatPr defaultColWidth="11.421875" defaultRowHeight="12.75"/>
  <cols>
    <col min="1" max="1" width="7.28125" style="43" customWidth="1"/>
    <col min="2" max="2" width="6.421875" style="43" bestFit="1" customWidth="1"/>
    <col min="3" max="3" width="7.7109375" style="43" bestFit="1" customWidth="1"/>
    <col min="4" max="4" width="9.140625" style="43" bestFit="1" customWidth="1"/>
    <col min="5" max="5" width="7.57421875" style="43" bestFit="1" customWidth="1"/>
    <col min="6" max="6" width="39.421875" style="43" bestFit="1" customWidth="1"/>
    <col min="7" max="7" width="14.421875" style="64" bestFit="1" customWidth="1"/>
  </cols>
  <sheetData>
    <row r="1" spans="1:7" ht="12.75">
      <c r="A1" s="50" t="str">
        <f>+intend!A1</f>
        <v>Ordenanza N° 5677/08</v>
      </c>
      <c r="G1" s="43"/>
    </row>
    <row r="2" spans="1:7" ht="15">
      <c r="A2" s="497" t="s">
        <v>326</v>
      </c>
      <c r="B2" s="497"/>
      <c r="C2" s="497"/>
      <c r="D2" s="497"/>
      <c r="E2" s="497"/>
      <c r="F2" s="497"/>
      <c r="G2" s="497"/>
    </row>
    <row r="3" spans="1:7" ht="13.5" thickBot="1">
      <c r="A3" s="28" t="s">
        <v>183</v>
      </c>
      <c r="G3" s="14">
        <v>111</v>
      </c>
    </row>
    <row r="4" spans="1:7" ht="13.5" thickBot="1">
      <c r="A4" s="507" t="s">
        <v>167</v>
      </c>
      <c r="B4" s="508"/>
      <c r="C4" s="508"/>
      <c r="D4" s="508"/>
      <c r="E4" s="508"/>
      <c r="F4" s="320" t="s">
        <v>201</v>
      </c>
      <c r="G4" s="509" t="s">
        <v>202</v>
      </c>
    </row>
    <row r="5" spans="1:7" ht="13.5" thickBot="1">
      <c r="A5" s="312" t="s">
        <v>203</v>
      </c>
      <c r="B5" s="312" t="s">
        <v>204</v>
      </c>
      <c r="C5" s="312" t="s">
        <v>205</v>
      </c>
      <c r="D5" s="312" t="s">
        <v>171</v>
      </c>
      <c r="E5" s="315" t="s">
        <v>206</v>
      </c>
      <c r="F5" s="321" t="s">
        <v>207</v>
      </c>
      <c r="G5" s="510"/>
    </row>
    <row r="6" spans="1:7" ht="12.75">
      <c r="A6" s="138">
        <v>4</v>
      </c>
      <c r="B6" s="139"/>
      <c r="C6" s="139"/>
      <c r="D6" s="139"/>
      <c r="E6" s="156"/>
      <c r="F6" s="157" t="s">
        <v>127</v>
      </c>
      <c r="G6" s="159">
        <f>+G7+G13+G15</f>
        <v>463490</v>
      </c>
    </row>
    <row r="7" spans="1:7" ht="12.75">
      <c r="A7" s="143">
        <v>4</v>
      </c>
      <c r="B7" s="142">
        <v>1</v>
      </c>
      <c r="C7" s="142"/>
      <c r="D7" s="142"/>
      <c r="E7" s="144"/>
      <c r="F7" s="145" t="s">
        <v>208</v>
      </c>
      <c r="G7" s="146">
        <f>+G8+G11+G12</f>
        <v>273490</v>
      </c>
    </row>
    <row r="8" spans="1:7" ht="12.75">
      <c r="A8" s="143">
        <v>4</v>
      </c>
      <c r="B8" s="142">
        <v>1</v>
      </c>
      <c r="C8" s="142">
        <v>1</v>
      </c>
      <c r="D8" s="142"/>
      <c r="E8" s="144"/>
      <c r="F8" s="145" t="s">
        <v>188</v>
      </c>
      <c r="G8" s="146">
        <f>+G9+G10</f>
        <v>182390</v>
      </c>
    </row>
    <row r="9" spans="1:7" ht="12.75">
      <c r="A9" s="143">
        <v>4</v>
      </c>
      <c r="B9" s="142">
        <v>1</v>
      </c>
      <c r="C9" s="142">
        <v>1</v>
      </c>
      <c r="D9" s="142">
        <v>1</v>
      </c>
      <c r="E9" s="144"/>
      <c r="F9" s="145" t="s">
        <v>209</v>
      </c>
      <c r="G9" s="146">
        <f>+ANEXO1!C23</f>
        <v>182390</v>
      </c>
    </row>
    <row r="10" spans="1:7" ht="12.75">
      <c r="A10" s="143">
        <v>4</v>
      </c>
      <c r="B10" s="142">
        <v>1</v>
      </c>
      <c r="C10" s="142">
        <v>1</v>
      </c>
      <c r="D10" s="142">
        <v>2</v>
      </c>
      <c r="E10" s="144"/>
      <c r="F10" s="145" t="s">
        <v>226</v>
      </c>
      <c r="G10" s="146">
        <v>0</v>
      </c>
    </row>
    <row r="11" spans="1:7" ht="12.75">
      <c r="A11" s="143">
        <v>4</v>
      </c>
      <c r="B11" s="142">
        <v>1</v>
      </c>
      <c r="C11" s="142">
        <v>2</v>
      </c>
      <c r="D11" s="142"/>
      <c r="E11" s="144"/>
      <c r="F11" s="145" t="s">
        <v>189</v>
      </c>
      <c r="G11" s="148">
        <f>+ANEXO1!C70</f>
        <v>21490</v>
      </c>
    </row>
    <row r="12" spans="1:7" ht="12.75">
      <c r="A12" s="143">
        <v>4</v>
      </c>
      <c r="B12" s="142">
        <v>1</v>
      </c>
      <c r="C12" s="142">
        <v>3</v>
      </c>
      <c r="D12" s="142"/>
      <c r="E12" s="144"/>
      <c r="F12" s="145" t="s">
        <v>190</v>
      </c>
      <c r="G12" s="148">
        <f>+ANEXO1!C97</f>
        <v>69610</v>
      </c>
    </row>
    <row r="13" spans="1:7" ht="12.75">
      <c r="A13" s="143">
        <v>4</v>
      </c>
      <c r="B13" s="142">
        <v>2</v>
      </c>
      <c r="C13" s="142"/>
      <c r="D13" s="142"/>
      <c r="E13" s="144"/>
      <c r="F13" s="145" t="s">
        <v>227</v>
      </c>
      <c r="G13" s="146">
        <f>+G14</f>
        <v>0</v>
      </c>
    </row>
    <row r="14" spans="1:7" ht="12.75">
      <c r="A14" s="143">
        <v>4</v>
      </c>
      <c r="B14" s="142">
        <v>2</v>
      </c>
      <c r="C14" s="142">
        <v>1</v>
      </c>
      <c r="D14" s="142"/>
      <c r="E14" s="144"/>
      <c r="F14" s="145" t="s">
        <v>228</v>
      </c>
      <c r="G14" s="148"/>
    </row>
    <row r="15" spans="1:7" ht="12.75">
      <c r="A15" s="143">
        <v>4</v>
      </c>
      <c r="B15" s="142">
        <v>3</v>
      </c>
      <c r="C15" s="142"/>
      <c r="D15" s="142"/>
      <c r="E15" s="144"/>
      <c r="F15" s="145" t="s">
        <v>229</v>
      </c>
      <c r="G15" s="146">
        <f>+G16</f>
        <v>190000</v>
      </c>
    </row>
    <row r="16" spans="1:7" ht="12.75">
      <c r="A16" s="143">
        <v>4</v>
      </c>
      <c r="B16" s="142">
        <v>3</v>
      </c>
      <c r="C16" s="142">
        <v>1</v>
      </c>
      <c r="D16" s="142"/>
      <c r="E16" s="144"/>
      <c r="F16" s="145" t="s">
        <v>192</v>
      </c>
      <c r="G16" s="148">
        <v>190000</v>
      </c>
    </row>
    <row r="17" spans="1:7" ht="12.75">
      <c r="A17" s="140">
        <v>5</v>
      </c>
      <c r="B17" s="142"/>
      <c r="C17" s="142"/>
      <c r="D17" s="142"/>
      <c r="E17" s="144"/>
      <c r="F17" s="145" t="s">
        <v>136</v>
      </c>
      <c r="G17" s="146">
        <f>+G18+G21+G22</f>
        <v>378500</v>
      </c>
    </row>
    <row r="18" spans="1:7" ht="12.75">
      <c r="A18" s="143">
        <v>5</v>
      </c>
      <c r="B18" s="142">
        <v>1</v>
      </c>
      <c r="C18" s="142"/>
      <c r="D18" s="142"/>
      <c r="E18" s="144"/>
      <c r="F18" s="145" t="s">
        <v>230</v>
      </c>
      <c r="G18" s="146">
        <f>+G19+G20</f>
        <v>28500</v>
      </c>
    </row>
    <row r="19" spans="1:7" ht="12.75">
      <c r="A19" s="143">
        <v>5</v>
      </c>
      <c r="B19" s="142">
        <v>1</v>
      </c>
      <c r="C19" s="142">
        <v>1</v>
      </c>
      <c r="D19" s="142"/>
      <c r="E19" s="144"/>
      <c r="F19" s="145" t="s">
        <v>193</v>
      </c>
      <c r="G19" s="148">
        <f>+ANEXO1!C117</f>
        <v>28500</v>
      </c>
    </row>
    <row r="20" spans="1:7" ht="12.75">
      <c r="A20" s="143">
        <v>5</v>
      </c>
      <c r="B20" s="142">
        <v>1</v>
      </c>
      <c r="C20" s="142">
        <v>2</v>
      </c>
      <c r="D20" s="142"/>
      <c r="E20" s="142"/>
      <c r="F20" s="145" t="s">
        <v>194</v>
      </c>
      <c r="G20" s="148"/>
    </row>
    <row r="21" spans="1:7" ht="12.75">
      <c r="A21" s="143">
        <v>5</v>
      </c>
      <c r="B21" s="142">
        <v>2</v>
      </c>
      <c r="C21" s="142"/>
      <c r="D21" s="142"/>
      <c r="E21" s="142"/>
      <c r="F21" s="145" t="s">
        <v>231</v>
      </c>
      <c r="G21" s="146">
        <v>0</v>
      </c>
    </row>
    <row r="22" spans="1:7" ht="12.75">
      <c r="A22" s="143">
        <v>5</v>
      </c>
      <c r="B22" s="142">
        <v>3</v>
      </c>
      <c r="C22" s="142"/>
      <c r="D22" s="142"/>
      <c r="E22" s="142"/>
      <c r="F22" s="145" t="s">
        <v>232</v>
      </c>
      <c r="G22" s="146">
        <f>+G23</f>
        <v>350000</v>
      </c>
    </row>
    <row r="23" spans="1:7" ht="12.75">
      <c r="A23" s="143">
        <v>5</v>
      </c>
      <c r="B23" s="142">
        <v>3</v>
      </c>
      <c r="C23" s="142">
        <v>1</v>
      </c>
      <c r="D23" s="142"/>
      <c r="E23" s="142"/>
      <c r="F23" s="145" t="s">
        <v>195</v>
      </c>
      <c r="G23" s="148">
        <v>350000</v>
      </c>
    </row>
    <row r="24" spans="1:7" ht="12.75">
      <c r="A24" s="140">
        <v>6</v>
      </c>
      <c r="B24" s="142"/>
      <c r="C24" s="142"/>
      <c r="D24" s="142"/>
      <c r="E24" s="142"/>
      <c r="F24" s="145" t="s">
        <v>141</v>
      </c>
      <c r="G24" s="146">
        <f>+G25</f>
        <v>0</v>
      </c>
    </row>
    <row r="25" spans="1:7" ht="12.75">
      <c r="A25" s="143">
        <v>6</v>
      </c>
      <c r="B25" s="142">
        <v>1</v>
      </c>
      <c r="C25" s="142"/>
      <c r="D25" s="142"/>
      <c r="E25" s="142"/>
      <c r="F25" s="145" t="s">
        <v>233</v>
      </c>
      <c r="G25" s="146">
        <f>+G26</f>
        <v>0</v>
      </c>
    </row>
    <row r="26" spans="1:7" ht="13.5" thickBot="1">
      <c r="A26" s="151">
        <v>6</v>
      </c>
      <c r="B26" s="152">
        <v>1</v>
      </c>
      <c r="C26" s="152">
        <v>1</v>
      </c>
      <c r="D26" s="152"/>
      <c r="E26" s="152"/>
      <c r="F26" s="201" t="s">
        <v>196</v>
      </c>
      <c r="G26" s="155"/>
    </row>
    <row r="27" spans="6:7" ht="13.5" thickBot="1">
      <c r="F27" s="332" t="s">
        <v>234</v>
      </c>
      <c r="G27" s="319">
        <f>+G6+G17+G24</f>
        <v>841990</v>
      </c>
    </row>
    <row r="28" ht="12.75">
      <c r="G28" s="9"/>
    </row>
    <row r="29" spans="1:7" ht="12.75">
      <c r="A29" s="63" t="str">
        <f>+A1</f>
        <v>Ordenanza N° 5677/08</v>
      </c>
      <c r="G29" s="43"/>
    </row>
    <row r="30" spans="1:7" ht="15">
      <c r="A30" s="497" t="str">
        <f>+A2</f>
        <v>PRESUPUESTO AÑO 2009</v>
      </c>
      <c r="B30" s="497"/>
      <c r="C30" s="497"/>
      <c r="D30" s="497"/>
      <c r="E30" s="497"/>
      <c r="F30" s="497"/>
      <c r="G30" s="497"/>
    </row>
    <row r="31" spans="1:7" ht="13.5" thickBot="1">
      <c r="A31" s="28" t="s">
        <v>235</v>
      </c>
      <c r="G31" s="14">
        <v>121</v>
      </c>
    </row>
    <row r="32" spans="1:7" ht="13.5" thickBot="1">
      <c r="A32" s="507" t="s">
        <v>167</v>
      </c>
      <c r="B32" s="508"/>
      <c r="C32" s="508"/>
      <c r="D32" s="508"/>
      <c r="E32" s="508"/>
      <c r="F32" s="320" t="s">
        <v>201</v>
      </c>
      <c r="G32" s="509" t="s">
        <v>202</v>
      </c>
    </row>
    <row r="33" spans="1:7" ht="13.5" thickBot="1">
      <c r="A33" s="312" t="s">
        <v>203</v>
      </c>
      <c r="B33" s="312" t="s">
        <v>204</v>
      </c>
      <c r="C33" s="312" t="s">
        <v>205</v>
      </c>
      <c r="D33" s="312" t="s">
        <v>171</v>
      </c>
      <c r="E33" s="315" t="s">
        <v>206</v>
      </c>
      <c r="F33" s="321" t="s">
        <v>207</v>
      </c>
      <c r="G33" s="510"/>
    </row>
    <row r="34" spans="1:7" ht="12.75">
      <c r="A34" s="138">
        <v>4</v>
      </c>
      <c r="B34" s="139"/>
      <c r="C34" s="139"/>
      <c r="D34" s="139"/>
      <c r="E34" s="156"/>
      <c r="F34" s="157" t="s">
        <v>127</v>
      </c>
      <c r="G34" s="159">
        <f>+G35+G41+G43</f>
        <v>1229560</v>
      </c>
    </row>
    <row r="35" spans="1:7" ht="12.75">
      <c r="A35" s="143">
        <v>4</v>
      </c>
      <c r="B35" s="142">
        <v>1</v>
      </c>
      <c r="C35" s="142"/>
      <c r="D35" s="142"/>
      <c r="E35" s="144"/>
      <c r="F35" s="145" t="s">
        <v>208</v>
      </c>
      <c r="G35" s="146">
        <f>+G36+G39+G40</f>
        <v>1229560</v>
      </c>
    </row>
    <row r="36" spans="1:7" ht="12.75">
      <c r="A36" s="143">
        <v>4</v>
      </c>
      <c r="B36" s="142">
        <v>1</v>
      </c>
      <c r="C36" s="142">
        <v>1</v>
      </c>
      <c r="D36" s="142"/>
      <c r="E36" s="144"/>
      <c r="F36" s="145" t="s">
        <v>188</v>
      </c>
      <c r="G36" s="146">
        <f>+G37+G38</f>
        <v>990490</v>
      </c>
    </row>
    <row r="37" spans="1:7" ht="12.75">
      <c r="A37" s="143">
        <v>4</v>
      </c>
      <c r="B37" s="142">
        <v>1</v>
      </c>
      <c r="C37" s="142">
        <v>1</v>
      </c>
      <c r="D37" s="142">
        <v>1</v>
      </c>
      <c r="E37" s="144"/>
      <c r="F37" s="145" t="s">
        <v>209</v>
      </c>
      <c r="G37" s="146">
        <f>+ANEXO1!D23</f>
        <v>278990</v>
      </c>
    </row>
    <row r="38" spans="1:7" ht="12.75">
      <c r="A38" s="143">
        <v>4</v>
      </c>
      <c r="B38" s="142">
        <v>1</v>
      </c>
      <c r="C38" s="142">
        <v>1</v>
      </c>
      <c r="D38" s="142">
        <v>2</v>
      </c>
      <c r="E38" s="144"/>
      <c r="F38" s="145" t="s">
        <v>226</v>
      </c>
      <c r="G38" s="146">
        <f>+ANEXO1!C42</f>
        <v>711500</v>
      </c>
    </row>
    <row r="39" spans="1:7" ht="12.75">
      <c r="A39" s="143">
        <v>4</v>
      </c>
      <c r="B39" s="142">
        <v>1</v>
      </c>
      <c r="C39" s="142">
        <v>2</v>
      </c>
      <c r="D39" s="142"/>
      <c r="E39" s="144"/>
      <c r="F39" s="145" t="s">
        <v>189</v>
      </c>
      <c r="G39" s="148">
        <f>+ANEXO1!D70+ANEXO1!E70</f>
        <v>16070</v>
      </c>
    </row>
    <row r="40" spans="1:7" ht="12.75">
      <c r="A40" s="143">
        <v>4</v>
      </c>
      <c r="B40" s="142">
        <v>1</v>
      </c>
      <c r="C40" s="142">
        <v>3</v>
      </c>
      <c r="D40" s="142"/>
      <c r="E40" s="144"/>
      <c r="F40" s="145" t="s">
        <v>190</v>
      </c>
      <c r="G40" s="148">
        <f>+ANEXO1!D97+ANEXO1!E97</f>
        <v>223000</v>
      </c>
    </row>
    <row r="41" spans="1:7" ht="12.75">
      <c r="A41" s="143">
        <v>4</v>
      </c>
      <c r="B41" s="142">
        <v>2</v>
      </c>
      <c r="C41" s="142"/>
      <c r="D41" s="142"/>
      <c r="E41" s="144"/>
      <c r="F41" s="145" t="s">
        <v>227</v>
      </c>
      <c r="G41" s="146">
        <f>+G42</f>
        <v>0</v>
      </c>
    </row>
    <row r="42" spans="1:7" ht="12.75">
      <c r="A42" s="143">
        <v>4</v>
      </c>
      <c r="B42" s="142">
        <v>2</v>
      </c>
      <c r="C42" s="142">
        <v>1</v>
      </c>
      <c r="D42" s="142"/>
      <c r="E42" s="144"/>
      <c r="F42" s="145" t="s">
        <v>228</v>
      </c>
      <c r="G42" s="148"/>
    </row>
    <row r="43" spans="1:7" ht="12.75">
      <c r="A43" s="143">
        <v>4</v>
      </c>
      <c r="B43" s="142">
        <v>3</v>
      </c>
      <c r="C43" s="142"/>
      <c r="D43" s="142"/>
      <c r="E43" s="144"/>
      <c r="F43" s="145" t="s">
        <v>229</v>
      </c>
      <c r="G43" s="146">
        <f>+G44</f>
        <v>0</v>
      </c>
    </row>
    <row r="44" spans="1:7" ht="12.75">
      <c r="A44" s="143">
        <v>4</v>
      </c>
      <c r="B44" s="142">
        <v>3</v>
      </c>
      <c r="C44" s="142">
        <v>1</v>
      </c>
      <c r="D44" s="142"/>
      <c r="E44" s="144"/>
      <c r="F44" s="145" t="s">
        <v>192</v>
      </c>
      <c r="G44" s="148"/>
    </row>
    <row r="45" spans="1:7" ht="12.75">
      <c r="A45" s="140">
        <v>5</v>
      </c>
      <c r="B45" s="142"/>
      <c r="C45" s="142"/>
      <c r="D45" s="142"/>
      <c r="E45" s="144"/>
      <c r="F45" s="145" t="s">
        <v>136</v>
      </c>
      <c r="G45" s="146">
        <f>+G46+G49+G50</f>
        <v>16500</v>
      </c>
    </row>
    <row r="46" spans="1:7" ht="12.75">
      <c r="A46" s="143">
        <v>5</v>
      </c>
      <c r="B46" s="142">
        <v>1</v>
      </c>
      <c r="C46" s="142"/>
      <c r="D46" s="142"/>
      <c r="E46" s="144"/>
      <c r="F46" s="145" t="s">
        <v>230</v>
      </c>
      <c r="G46" s="146">
        <f>+G47+G48</f>
        <v>16500</v>
      </c>
    </row>
    <row r="47" spans="1:7" ht="12.75">
      <c r="A47" s="143">
        <v>5</v>
      </c>
      <c r="B47" s="142">
        <v>1</v>
      </c>
      <c r="C47" s="142">
        <v>1</v>
      </c>
      <c r="D47" s="142"/>
      <c r="E47" s="144"/>
      <c r="F47" s="145" t="s">
        <v>193</v>
      </c>
      <c r="G47" s="148">
        <f>+ANEXO1!D117+ANEXO1!E117</f>
        <v>16500</v>
      </c>
    </row>
    <row r="48" spans="1:7" ht="12.75">
      <c r="A48" s="143">
        <v>5</v>
      </c>
      <c r="B48" s="142">
        <v>1</v>
      </c>
      <c r="C48" s="142">
        <v>2</v>
      </c>
      <c r="D48" s="142"/>
      <c r="E48" s="142"/>
      <c r="F48" s="145" t="s">
        <v>194</v>
      </c>
      <c r="G48" s="148"/>
    </row>
    <row r="49" spans="1:7" ht="12.75">
      <c r="A49" s="143">
        <v>5</v>
      </c>
      <c r="B49" s="142">
        <v>2</v>
      </c>
      <c r="C49" s="142"/>
      <c r="D49" s="142"/>
      <c r="E49" s="142"/>
      <c r="F49" s="145" t="s">
        <v>231</v>
      </c>
      <c r="G49" s="146">
        <v>0</v>
      </c>
    </row>
    <row r="50" spans="1:7" ht="12.75">
      <c r="A50" s="143">
        <v>5</v>
      </c>
      <c r="B50" s="142">
        <v>3</v>
      </c>
      <c r="C50" s="142"/>
      <c r="D50" s="142"/>
      <c r="E50" s="142"/>
      <c r="F50" s="145" t="s">
        <v>232</v>
      </c>
      <c r="G50" s="146">
        <f>+G51</f>
        <v>0</v>
      </c>
    </row>
    <row r="51" spans="1:7" ht="12.75">
      <c r="A51" s="143">
        <v>5</v>
      </c>
      <c r="B51" s="142">
        <v>3</v>
      </c>
      <c r="C51" s="142">
        <v>1</v>
      </c>
      <c r="D51" s="142"/>
      <c r="E51" s="142"/>
      <c r="F51" s="145" t="s">
        <v>195</v>
      </c>
      <c r="G51" s="148"/>
    </row>
    <row r="52" spans="1:7" ht="12.75">
      <c r="A52" s="140">
        <v>6</v>
      </c>
      <c r="B52" s="142"/>
      <c r="C52" s="142"/>
      <c r="D52" s="142"/>
      <c r="E52" s="142"/>
      <c r="F52" s="145" t="s">
        <v>141</v>
      </c>
      <c r="G52" s="146">
        <f>+G53</f>
        <v>0</v>
      </c>
    </row>
    <row r="53" spans="1:7" ht="12.75">
      <c r="A53" s="143">
        <v>6</v>
      </c>
      <c r="B53" s="142">
        <v>1</v>
      </c>
      <c r="C53" s="142"/>
      <c r="D53" s="142"/>
      <c r="E53" s="142"/>
      <c r="F53" s="145" t="s">
        <v>233</v>
      </c>
      <c r="G53" s="146">
        <f>+G54</f>
        <v>0</v>
      </c>
    </row>
    <row r="54" spans="1:7" ht="13.5" thickBot="1">
      <c r="A54" s="151">
        <v>6</v>
      </c>
      <c r="B54" s="152">
        <v>1</v>
      </c>
      <c r="C54" s="152">
        <v>1</v>
      </c>
      <c r="D54" s="152"/>
      <c r="E54" s="152"/>
      <c r="F54" s="201" t="s">
        <v>196</v>
      </c>
      <c r="G54" s="155"/>
    </row>
    <row r="55" spans="6:7" ht="13.5" thickBot="1">
      <c r="F55" s="332" t="s">
        <v>234</v>
      </c>
      <c r="G55" s="319">
        <f>+G34+G45+G52</f>
        <v>1246060</v>
      </c>
    </row>
    <row r="57" ht="12.75">
      <c r="A57" s="79" t="str">
        <f>+A29</f>
        <v>Ordenanza N° 5677/08</v>
      </c>
    </row>
    <row r="58" spans="1:7" ht="15">
      <c r="A58" s="511" t="str">
        <f>+A30</f>
        <v>PRESUPUESTO AÑO 2009</v>
      </c>
      <c r="B58" s="512"/>
      <c r="C58" s="512"/>
      <c r="D58" s="512"/>
      <c r="E58" s="512"/>
      <c r="F58" s="512"/>
      <c r="G58" s="512"/>
    </row>
    <row r="59" spans="1:7" ht="13.5" thickBot="1">
      <c r="A59" s="28" t="s">
        <v>236</v>
      </c>
      <c r="G59" s="14">
        <v>131</v>
      </c>
    </row>
    <row r="60" spans="1:7" ht="13.5" thickBot="1">
      <c r="A60" s="507" t="s">
        <v>167</v>
      </c>
      <c r="B60" s="508"/>
      <c r="C60" s="508"/>
      <c r="D60" s="508"/>
      <c r="E60" s="508"/>
      <c r="F60" s="320" t="s">
        <v>201</v>
      </c>
      <c r="G60" s="509" t="s">
        <v>202</v>
      </c>
    </row>
    <row r="61" spans="1:7" ht="13.5" thickBot="1">
      <c r="A61" s="312" t="s">
        <v>203</v>
      </c>
      <c r="B61" s="312" t="s">
        <v>204</v>
      </c>
      <c r="C61" s="312" t="s">
        <v>205</v>
      </c>
      <c r="D61" s="312" t="s">
        <v>171</v>
      </c>
      <c r="E61" s="315" t="s">
        <v>206</v>
      </c>
      <c r="F61" s="321" t="s">
        <v>207</v>
      </c>
      <c r="G61" s="510"/>
    </row>
    <row r="62" spans="1:7" ht="12.75">
      <c r="A62" s="138">
        <v>4</v>
      </c>
      <c r="B62" s="139"/>
      <c r="C62" s="139"/>
      <c r="D62" s="139"/>
      <c r="E62" s="156"/>
      <c r="F62" s="157" t="s">
        <v>127</v>
      </c>
      <c r="G62" s="159">
        <f>+G63+G69+G71</f>
        <v>578300</v>
      </c>
    </row>
    <row r="63" spans="1:7" ht="12.75">
      <c r="A63" s="143">
        <v>4</v>
      </c>
      <c r="B63" s="142">
        <v>1</v>
      </c>
      <c r="C63" s="142"/>
      <c r="D63" s="142"/>
      <c r="E63" s="144"/>
      <c r="F63" s="145" t="s">
        <v>208</v>
      </c>
      <c r="G63" s="146">
        <f>+G64+G67+G68</f>
        <v>578300</v>
      </c>
    </row>
    <row r="64" spans="1:7" ht="12.75">
      <c r="A64" s="143">
        <v>4</v>
      </c>
      <c r="B64" s="142">
        <v>1</v>
      </c>
      <c r="C64" s="142">
        <v>1</v>
      </c>
      <c r="D64" s="142"/>
      <c r="E64" s="144"/>
      <c r="F64" s="145" t="s">
        <v>188</v>
      </c>
      <c r="G64" s="146">
        <f>+G65+G66</f>
        <v>524600</v>
      </c>
    </row>
    <row r="65" spans="1:7" ht="12.75">
      <c r="A65" s="143">
        <v>4</v>
      </c>
      <c r="B65" s="142">
        <v>1</v>
      </c>
      <c r="C65" s="142">
        <v>1</v>
      </c>
      <c r="D65" s="142">
        <v>1</v>
      </c>
      <c r="E65" s="144"/>
      <c r="F65" s="145" t="s">
        <v>209</v>
      </c>
      <c r="G65" s="146">
        <f>+ANEXO1!E23</f>
        <v>524600</v>
      </c>
    </row>
    <row r="66" spans="1:7" ht="12.75">
      <c r="A66" s="143">
        <v>4</v>
      </c>
      <c r="B66" s="142">
        <v>1</v>
      </c>
      <c r="C66" s="142">
        <v>1</v>
      </c>
      <c r="D66" s="142">
        <v>2</v>
      </c>
      <c r="E66" s="144"/>
      <c r="F66" s="145" t="s">
        <v>226</v>
      </c>
      <c r="G66" s="146">
        <v>0</v>
      </c>
    </row>
    <row r="67" spans="1:7" ht="12.75">
      <c r="A67" s="143">
        <v>4</v>
      </c>
      <c r="B67" s="142">
        <v>1</v>
      </c>
      <c r="C67" s="142">
        <v>2</v>
      </c>
      <c r="D67" s="142"/>
      <c r="E67" s="144"/>
      <c r="F67" s="145" t="s">
        <v>189</v>
      </c>
      <c r="G67" s="148">
        <f>+ANEXO1!F70</f>
        <v>2100</v>
      </c>
    </row>
    <row r="68" spans="1:7" ht="12.75">
      <c r="A68" s="143">
        <v>4</v>
      </c>
      <c r="B68" s="142">
        <v>1</v>
      </c>
      <c r="C68" s="142">
        <v>3</v>
      </c>
      <c r="D68" s="142"/>
      <c r="E68" s="144"/>
      <c r="F68" s="145" t="s">
        <v>190</v>
      </c>
      <c r="G68" s="148">
        <f>+ANEXO1!F97</f>
        <v>51600</v>
      </c>
    </row>
    <row r="69" spans="1:7" ht="12.75">
      <c r="A69" s="143">
        <v>4</v>
      </c>
      <c r="B69" s="142">
        <v>2</v>
      </c>
      <c r="C69" s="142"/>
      <c r="D69" s="142"/>
      <c r="E69" s="144"/>
      <c r="F69" s="145" t="s">
        <v>227</v>
      </c>
      <c r="G69" s="146">
        <f>+G70</f>
        <v>0</v>
      </c>
    </row>
    <row r="70" spans="1:7" ht="12.75">
      <c r="A70" s="143">
        <v>4</v>
      </c>
      <c r="B70" s="142">
        <v>2</v>
      </c>
      <c r="C70" s="142">
        <v>1</v>
      </c>
      <c r="D70" s="142"/>
      <c r="E70" s="144"/>
      <c r="F70" s="145" t="s">
        <v>228</v>
      </c>
      <c r="G70" s="148">
        <v>0</v>
      </c>
    </row>
    <row r="71" spans="1:7" ht="12.75">
      <c r="A71" s="143">
        <v>4</v>
      </c>
      <c r="B71" s="142">
        <v>3</v>
      </c>
      <c r="C71" s="142"/>
      <c r="D71" s="142"/>
      <c r="E71" s="144"/>
      <c r="F71" s="145" t="s">
        <v>229</v>
      </c>
      <c r="G71" s="146">
        <f>+G72</f>
        <v>0</v>
      </c>
    </row>
    <row r="72" spans="1:7" ht="12.75">
      <c r="A72" s="143">
        <v>4</v>
      </c>
      <c r="B72" s="142">
        <v>3</v>
      </c>
      <c r="C72" s="142">
        <v>1</v>
      </c>
      <c r="D72" s="142"/>
      <c r="E72" s="144"/>
      <c r="F72" s="145" t="s">
        <v>192</v>
      </c>
      <c r="G72" s="148">
        <v>0</v>
      </c>
    </row>
    <row r="73" spans="1:7" ht="12.75">
      <c r="A73" s="140">
        <v>5</v>
      </c>
      <c r="B73" s="142"/>
      <c r="C73" s="142"/>
      <c r="D73" s="142"/>
      <c r="E73" s="144"/>
      <c r="F73" s="145" t="s">
        <v>136</v>
      </c>
      <c r="G73" s="146">
        <f>+G74+G77+G78</f>
        <v>4000</v>
      </c>
    </row>
    <row r="74" spans="1:7" ht="12.75">
      <c r="A74" s="143">
        <v>5</v>
      </c>
      <c r="B74" s="142">
        <v>1</v>
      </c>
      <c r="C74" s="142"/>
      <c r="D74" s="142"/>
      <c r="E74" s="144"/>
      <c r="F74" s="145" t="s">
        <v>230</v>
      </c>
      <c r="G74" s="146">
        <f>+G75+G76</f>
        <v>4000</v>
      </c>
    </row>
    <row r="75" spans="1:7" ht="12.75">
      <c r="A75" s="143">
        <v>5</v>
      </c>
      <c r="B75" s="142">
        <v>1</v>
      </c>
      <c r="C75" s="142">
        <v>1</v>
      </c>
      <c r="D75" s="142"/>
      <c r="E75" s="144"/>
      <c r="F75" s="145" t="s">
        <v>193</v>
      </c>
      <c r="G75" s="148">
        <f>+ANEXO1!F117</f>
        <v>4000</v>
      </c>
    </row>
    <row r="76" spans="1:7" ht="12.75">
      <c r="A76" s="143">
        <v>5</v>
      </c>
      <c r="B76" s="142">
        <v>1</v>
      </c>
      <c r="C76" s="142">
        <v>2</v>
      </c>
      <c r="D76" s="142"/>
      <c r="E76" s="142"/>
      <c r="F76" s="145" t="s">
        <v>194</v>
      </c>
      <c r="G76" s="148">
        <v>0</v>
      </c>
    </row>
    <row r="77" spans="1:7" ht="12.75">
      <c r="A77" s="143">
        <v>5</v>
      </c>
      <c r="B77" s="142">
        <v>2</v>
      </c>
      <c r="C77" s="142"/>
      <c r="D77" s="142"/>
      <c r="E77" s="142"/>
      <c r="F77" s="145" t="s">
        <v>231</v>
      </c>
      <c r="G77" s="146">
        <v>0</v>
      </c>
    </row>
    <row r="78" spans="1:7" ht="12.75">
      <c r="A78" s="143">
        <v>5</v>
      </c>
      <c r="B78" s="142">
        <v>3</v>
      </c>
      <c r="C78" s="142"/>
      <c r="D78" s="142"/>
      <c r="E78" s="142"/>
      <c r="F78" s="145" t="s">
        <v>232</v>
      </c>
      <c r="G78" s="146">
        <f>+G79</f>
        <v>0</v>
      </c>
    </row>
    <row r="79" spans="1:7" ht="12.75">
      <c r="A79" s="143">
        <v>5</v>
      </c>
      <c r="B79" s="142">
        <v>3</v>
      </c>
      <c r="C79" s="142">
        <v>1</v>
      </c>
      <c r="D79" s="142"/>
      <c r="E79" s="142"/>
      <c r="F79" s="145" t="s">
        <v>195</v>
      </c>
      <c r="G79" s="148">
        <v>0</v>
      </c>
    </row>
    <row r="80" spans="1:7" ht="12.75">
      <c r="A80" s="140">
        <v>6</v>
      </c>
      <c r="B80" s="142"/>
      <c r="C80" s="142"/>
      <c r="D80" s="142"/>
      <c r="E80" s="142"/>
      <c r="F80" s="145" t="s">
        <v>141</v>
      </c>
      <c r="G80" s="146">
        <f>+G81</f>
        <v>0</v>
      </c>
    </row>
    <row r="81" spans="1:7" ht="12.75">
      <c r="A81" s="143">
        <v>6</v>
      </c>
      <c r="B81" s="142">
        <v>1</v>
      </c>
      <c r="C81" s="142"/>
      <c r="D81" s="142"/>
      <c r="E81" s="142"/>
      <c r="F81" s="145" t="s">
        <v>233</v>
      </c>
      <c r="G81" s="146">
        <f>+G82</f>
        <v>0</v>
      </c>
    </row>
    <row r="82" spans="1:7" ht="13.5" thickBot="1">
      <c r="A82" s="151">
        <v>6</v>
      </c>
      <c r="B82" s="152">
        <v>1</v>
      </c>
      <c r="C82" s="152">
        <v>1</v>
      </c>
      <c r="D82" s="152"/>
      <c r="E82" s="152"/>
      <c r="F82" s="201" t="s">
        <v>196</v>
      </c>
      <c r="G82" s="155"/>
    </row>
    <row r="83" spans="6:7" ht="13.5" thickBot="1">
      <c r="F83" s="332" t="s">
        <v>234</v>
      </c>
      <c r="G83" s="319">
        <f>+G62+G73+G80</f>
        <v>582300</v>
      </c>
    </row>
    <row r="84" ht="12.75">
      <c r="G84" s="43"/>
    </row>
    <row r="85" ht="12.75">
      <c r="A85" s="79" t="str">
        <f>+A57</f>
        <v>Ordenanza N° 5677/08</v>
      </c>
    </row>
    <row r="86" spans="1:7" ht="15">
      <c r="A86" s="511" t="str">
        <f>+A58</f>
        <v>PRESUPUESTO AÑO 2009</v>
      </c>
      <c r="B86" s="512"/>
      <c r="C86" s="512"/>
      <c r="D86" s="512"/>
      <c r="E86" s="512"/>
      <c r="F86" s="512"/>
      <c r="G86" s="512"/>
    </row>
    <row r="87" spans="1:7" ht="13.5" thickBot="1">
      <c r="A87" s="28" t="s">
        <v>331</v>
      </c>
      <c r="G87" s="14" t="s">
        <v>329</v>
      </c>
    </row>
    <row r="88" spans="1:7" ht="13.5" thickBot="1">
      <c r="A88" s="507" t="s">
        <v>167</v>
      </c>
      <c r="B88" s="508"/>
      <c r="C88" s="508"/>
      <c r="D88" s="508"/>
      <c r="E88" s="508"/>
      <c r="F88" s="320" t="s">
        <v>201</v>
      </c>
      <c r="G88" s="509" t="s">
        <v>202</v>
      </c>
    </row>
    <row r="89" spans="1:7" ht="13.5" thickBot="1">
      <c r="A89" s="312" t="s">
        <v>203</v>
      </c>
      <c r="B89" s="312" t="s">
        <v>204</v>
      </c>
      <c r="C89" s="312" t="s">
        <v>205</v>
      </c>
      <c r="D89" s="312" t="s">
        <v>171</v>
      </c>
      <c r="E89" s="315" t="s">
        <v>206</v>
      </c>
      <c r="F89" s="321" t="s">
        <v>207</v>
      </c>
      <c r="G89" s="510"/>
    </row>
    <row r="90" spans="1:7" ht="12.75">
      <c r="A90" s="138">
        <v>4</v>
      </c>
      <c r="B90" s="139"/>
      <c r="C90" s="139"/>
      <c r="D90" s="139"/>
      <c r="E90" s="156"/>
      <c r="F90" s="157" t="s">
        <v>127</v>
      </c>
      <c r="G90" s="159">
        <f>+G91+G97+G99</f>
        <v>580850</v>
      </c>
    </row>
    <row r="91" spans="1:7" ht="12.75">
      <c r="A91" s="143">
        <v>4</v>
      </c>
      <c r="B91" s="142">
        <v>1</v>
      </c>
      <c r="C91" s="142"/>
      <c r="D91" s="142"/>
      <c r="E91" s="144"/>
      <c r="F91" s="145" t="s">
        <v>208</v>
      </c>
      <c r="G91" s="146">
        <f>+G92+G95+G96</f>
        <v>580850</v>
      </c>
    </row>
    <row r="92" spans="1:7" ht="12.75">
      <c r="A92" s="143">
        <v>4</v>
      </c>
      <c r="B92" s="142">
        <v>1</v>
      </c>
      <c r="C92" s="142">
        <v>1</v>
      </c>
      <c r="D92" s="142"/>
      <c r="E92" s="144"/>
      <c r="F92" s="145" t="s">
        <v>188</v>
      </c>
      <c r="G92" s="146">
        <f>+G93+G94</f>
        <v>281130</v>
      </c>
    </row>
    <row r="93" spans="1:7" ht="12.75">
      <c r="A93" s="143">
        <v>4</v>
      </c>
      <c r="B93" s="142">
        <v>1</v>
      </c>
      <c r="C93" s="142">
        <v>1</v>
      </c>
      <c r="D93" s="142">
        <v>1</v>
      </c>
      <c r="E93" s="144"/>
      <c r="F93" s="145" t="s">
        <v>209</v>
      </c>
      <c r="G93" s="146">
        <f>+ANEXO1!F23</f>
        <v>281130</v>
      </c>
    </row>
    <row r="94" spans="1:7" ht="12.75">
      <c r="A94" s="143">
        <v>4</v>
      </c>
      <c r="B94" s="142">
        <v>1</v>
      </c>
      <c r="C94" s="142">
        <v>1</v>
      </c>
      <c r="D94" s="142">
        <v>2</v>
      </c>
      <c r="E94" s="144"/>
      <c r="F94" s="145" t="s">
        <v>226</v>
      </c>
      <c r="G94" s="146">
        <v>0</v>
      </c>
    </row>
    <row r="95" spans="1:7" ht="12.75">
      <c r="A95" s="143">
        <v>4</v>
      </c>
      <c r="B95" s="142">
        <v>1</v>
      </c>
      <c r="C95" s="142">
        <v>2</v>
      </c>
      <c r="D95" s="142"/>
      <c r="E95" s="144"/>
      <c r="F95" s="145" t="s">
        <v>189</v>
      </c>
      <c r="G95" s="148">
        <f>+ANEXO1!G70</f>
        <v>600</v>
      </c>
    </row>
    <row r="96" spans="1:7" ht="12.75">
      <c r="A96" s="143">
        <v>4</v>
      </c>
      <c r="B96" s="142">
        <v>1</v>
      </c>
      <c r="C96" s="142">
        <v>3</v>
      </c>
      <c r="D96" s="142"/>
      <c r="E96" s="144"/>
      <c r="F96" s="145" t="s">
        <v>190</v>
      </c>
      <c r="G96" s="148">
        <f>+ANEXO1!G97</f>
        <v>299120</v>
      </c>
    </row>
    <row r="97" spans="1:7" ht="12.75">
      <c r="A97" s="143">
        <v>4</v>
      </c>
      <c r="B97" s="142">
        <v>2</v>
      </c>
      <c r="C97" s="142"/>
      <c r="D97" s="142"/>
      <c r="E97" s="144"/>
      <c r="F97" s="145" t="s">
        <v>227</v>
      </c>
      <c r="G97" s="146">
        <f>+G98</f>
        <v>0</v>
      </c>
    </row>
    <row r="98" spans="1:7" ht="12.75">
      <c r="A98" s="143">
        <v>4</v>
      </c>
      <c r="B98" s="142">
        <v>2</v>
      </c>
      <c r="C98" s="142">
        <v>1</v>
      </c>
      <c r="D98" s="142"/>
      <c r="E98" s="144"/>
      <c r="F98" s="145" t="s">
        <v>228</v>
      </c>
      <c r="G98" s="148">
        <v>0</v>
      </c>
    </row>
    <row r="99" spans="1:7" ht="12.75">
      <c r="A99" s="143">
        <v>4</v>
      </c>
      <c r="B99" s="142">
        <v>3</v>
      </c>
      <c r="C99" s="142"/>
      <c r="D99" s="142"/>
      <c r="E99" s="144"/>
      <c r="F99" s="145" t="s">
        <v>229</v>
      </c>
      <c r="G99" s="146">
        <f>+G100</f>
        <v>0</v>
      </c>
    </row>
    <row r="100" spans="1:7" ht="12.75">
      <c r="A100" s="143">
        <v>4</v>
      </c>
      <c r="B100" s="142">
        <v>3</v>
      </c>
      <c r="C100" s="142">
        <v>1</v>
      </c>
      <c r="D100" s="142"/>
      <c r="E100" s="144"/>
      <c r="F100" s="145" t="s">
        <v>192</v>
      </c>
      <c r="G100" s="148">
        <v>0</v>
      </c>
    </row>
    <row r="101" spans="1:7" ht="12.75">
      <c r="A101" s="140">
        <v>5</v>
      </c>
      <c r="B101" s="142"/>
      <c r="C101" s="142"/>
      <c r="D101" s="142"/>
      <c r="E101" s="144"/>
      <c r="F101" s="145" t="s">
        <v>136</v>
      </c>
      <c r="G101" s="146">
        <f>+G102+G105+G106</f>
        <v>0</v>
      </c>
    </row>
    <row r="102" spans="1:7" ht="12.75">
      <c r="A102" s="143">
        <v>5</v>
      </c>
      <c r="B102" s="142">
        <v>1</v>
      </c>
      <c r="C102" s="142"/>
      <c r="D102" s="142"/>
      <c r="E102" s="144"/>
      <c r="F102" s="145" t="s">
        <v>230</v>
      </c>
      <c r="G102" s="146">
        <f>+G103+G104</f>
        <v>0</v>
      </c>
    </row>
    <row r="103" spans="1:7" ht="12.75">
      <c r="A103" s="143">
        <v>5</v>
      </c>
      <c r="B103" s="142">
        <v>1</v>
      </c>
      <c r="C103" s="142">
        <v>1</v>
      </c>
      <c r="D103" s="142"/>
      <c r="E103" s="144"/>
      <c r="F103" s="145" t="s">
        <v>193</v>
      </c>
      <c r="G103" s="148">
        <f>+ANEXO1!G117</f>
        <v>0</v>
      </c>
    </row>
    <row r="104" spans="1:7" ht="12.75">
      <c r="A104" s="143">
        <v>5</v>
      </c>
      <c r="B104" s="142">
        <v>1</v>
      </c>
      <c r="C104" s="142">
        <v>2</v>
      </c>
      <c r="D104" s="142"/>
      <c r="E104" s="142"/>
      <c r="F104" s="145" t="s">
        <v>194</v>
      </c>
      <c r="G104" s="148">
        <v>0</v>
      </c>
    </row>
    <row r="105" spans="1:7" ht="12.75">
      <c r="A105" s="143">
        <v>5</v>
      </c>
      <c r="B105" s="142">
        <v>2</v>
      </c>
      <c r="C105" s="142"/>
      <c r="D105" s="142"/>
      <c r="E105" s="142"/>
      <c r="F105" s="145" t="s">
        <v>231</v>
      </c>
      <c r="G105" s="146">
        <v>0</v>
      </c>
    </row>
    <row r="106" spans="1:7" ht="12.75">
      <c r="A106" s="143">
        <v>5</v>
      </c>
      <c r="B106" s="142">
        <v>3</v>
      </c>
      <c r="C106" s="142"/>
      <c r="D106" s="142"/>
      <c r="E106" s="142"/>
      <c r="F106" s="145" t="s">
        <v>232</v>
      </c>
      <c r="G106" s="146">
        <f>+G107</f>
        <v>0</v>
      </c>
    </row>
    <row r="107" spans="1:7" ht="12.75">
      <c r="A107" s="143">
        <v>5</v>
      </c>
      <c r="B107" s="142">
        <v>3</v>
      </c>
      <c r="C107" s="142">
        <v>1</v>
      </c>
      <c r="D107" s="142"/>
      <c r="E107" s="142"/>
      <c r="F107" s="145" t="s">
        <v>195</v>
      </c>
      <c r="G107" s="148">
        <v>0</v>
      </c>
    </row>
    <row r="108" spans="1:7" ht="12.75">
      <c r="A108" s="140">
        <v>6</v>
      </c>
      <c r="B108" s="142"/>
      <c r="C108" s="142"/>
      <c r="D108" s="142"/>
      <c r="E108" s="142"/>
      <c r="F108" s="145" t="s">
        <v>141</v>
      </c>
      <c r="G108" s="146">
        <f>+G109</f>
        <v>0</v>
      </c>
    </row>
    <row r="109" spans="1:7" ht="12.75">
      <c r="A109" s="143">
        <v>6</v>
      </c>
      <c r="B109" s="142">
        <v>1</v>
      </c>
      <c r="C109" s="142"/>
      <c r="D109" s="142"/>
      <c r="E109" s="142"/>
      <c r="F109" s="145" t="s">
        <v>233</v>
      </c>
      <c r="G109" s="146">
        <f>+G110</f>
        <v>0</v>
      </c>
    </row>
    <row r="110" spans="1:7" ht="13.5" thickBot="1">
      <c r="A110" s="151">
        <v>6</v>
      </c>
      <c r="B110" s="152">
        <v>1</v>
      </c>
      <c r="C110" s="152">
        <v>1</v>
      </c>
      <c r="D110" s="152"/>
      <c r="E110" s="152"/>
      <c r="F110" s="201" t="s">
        <v>196</v>
      </c>
      <c r="G110" s="155"/>
    </row>
    <row r="111" spans="6:7" ht="13.5" thickBot="1">
      <c r="F111" s="332" t="s">
        <v>234</v>
      </c>
      <c r="G111" s="319">
        <f>+G90+G101+G108</f>
        <v>580850</v>
      </c>
    </row>
    <row r="112" ht="12.75">
      <c r="G112" s="43"/>
    </row>
    <row r="113" ht="12.75">
      <c r="A113" s="63" t="str">
        <f>+A57</f>
        <v>Ordenanza N° 5677/08</v>
      </c>
    </row>
    <row r="114" spans="1:7" ht="15">
      <c r="A114" s="497" t="str">
        <f>+A58</f>
        <v>PRESUPUESTO AÑO 2009</v>
      </c>
      <c r="B114" s="497"/>
      <c r="C114" s="497"/>
      <c r="D114" s="497"/>
      <c r="E114" s="497"/>
      <c r="F114" s="497"/>
      <c r="G114" s="497"/>
    </row>
    <row r="115" spans="1:7" ht="13.5" thickBot="1">
      <c r="A115" s="28" t="s">
        <v>237</v>
      </c>
      <c r="G115" s="14">
        <v>141</v>
      </c>
    </row>
    <row r="116" spans="1:7" ht="13.5" thickBot="1">
      <c r="A116" s="507" t="s">
        <v>167</v>
      </c>
      <c r="B116" s="508"/>
      <c r="C116" s="508"/>
      <c r="D116" s="508"/>
      <c r="E116" s="508"/>
      <c r="F116" s="320" t="s">
        <v>201</v>
      </c>
      <c r="G116" s="509" t="s">
        <v>202</v>
      </c>
    </row>
    <row r="117" spans="1:7" ht="13.5" thickBot="1">
      <c r="A117" s="312" t="s">
        <v>203</v>
      </c>
      <c r="B117" s="312" t="s">
        <v>204</v>
      </c>
      <c r="C117" s="312" t="s">
        <v>205</v>
      </c>
      <c r="D117" s="312" t="s">
        <v>171</v>
      </c>
      <c r="E117" s="315" t="s">
        <v>206</v>
      </c>
      <c r="F117" s="321" t="s">
        <v>207</v>
      </c>
      <c r="G117" s="510"/>
    </row>
    <row r="118" spans="1:7" ht="12.75">
      <c r="A118" s="138">
        <v>4</v>
      </c>
      <c r="B118" s="139"/>
      <c r="C118" s="139"/>
      <c r="D118" s="139"/>
      <c r="E118" s="156"/>
      <c r="F118" s="157" t="s">
        <v>127</v>
      </c>
      <c r="G118" s="159">
        <f>+G119+G125+G127</f>
        <v>1454200</v>
      </c>
    </row>
    <row r="119" spans="1:7" ht="12.75">
      <c r="A119" s="143">
        <v>4</v>
      </c>
      <c r="B119" s="142">
        <v>1</v>
      </c>
      <c r="C119" s="142"/>
      <c r="D119" s="142"/>
      <c r="E119" s="144"/>
      <c r="F119" s="145" t="s">
        <v>208</v>
      </c>
      <c r="G119" s="146">
        <f>+G120+G123+G124</f>
        <v>1454200</v>
      </c>
    </row>
    <row r="120" spans="1:7" ht="12.75">
      <c r="A120" s="143">
        <v>4</v>
      </c>
      <c r="B120" s="142">
        <v>1</v>
      </c>
      <c r="C120" s="142">
        <v>1</v>
      </c>
      <c r="D120" s="142"/>
      <c r="E120" s="144"/>
      <c r="F120" s="145" t="s">
        <v>188</v>
      </c>
      <c r="G120" s="146">
        <f>+G121+G122</f>
        <v>305890</v>
      </c>
    </row>
    <row r="121" spans="1:7" ht="12.75">
      <c r="A121" s="143">
        <v>4</v>
      </c>
      <c r="B121" s="142">
        <v>1</v>
      </c>
      <c r="C121" s="142">
        <v>1</v>
      </c>
      <c r="D121" s="142">
        <v>1</v>
      </c>
      <c r="E121" s="144"/>
      <c r="F121" s="145" t="s">
        <v>209</v>
      </c>
      <c r="G121" s="146">
        <f>+ANEXO1!G23</f>
        <v>305890</v>
      </c>
    </row>
    <row r="122" spans="1:7" ht="12.75">
      <c r="A122" s="143">
        <v>4</v>
      </c>
      <c r="B122" s="142">
        <v>1</v>
      </c>
      <c r="C122" s="142">
        <v>1</v>
      </c>
      <c r="D122" s="142">
        <v>2</v>
      </c>
      <c r="E122" s="144"/>
      <c r="F122" s="145" t="s">
        <v>226</v>
      </c>
      <c r="G122" s="146">
        <v>0</v>
      </c>
    </row>
    <row r="123" spans="1:7" ht="12.75">
      <c r="A123" s="143">
        <v>4</v>
      </c>
      <c r="B123" s="142">
        <v>1</v>
      </c>
      <c r="C123" s="142">
        <v>2</v>
      </c>
      <c r="D123" s="142"/>
      <c r="E123" s="144"/>
      <c r="F123" s="145" t="s">
        <v>189</v>
      </c>
      <c r="G123" s="148">
        <f>+ANEXO1!H70</f>
        <v>30000</v>
      </c>
    </row>
    <row r="124" spans="1:7" ht="12.75">
      <c r="A124" s="143">
        <v>4</v>
      </c>
      <c r="B124" s="142">
        <v>1</v>
      </c>
      <c r="C124" s="142">
        <v>3</v>
      </c>
      <c r="D124" s="142"/>
      <c r="E124" s="144"/>
      <c r="F124" s="145" t="s">
        <v>190</v>
      </c>
      <c r="G124" s="148">
        <f>+ANEXO1!H97</f>
        <v>1118310</v>
      </c>
    </row>
    <row r="125" spans="1:7" ht="12.75">
      <c r="A125" s="143">
        <v>4</v>
      </c>
      <c r="B125" s="142">
        <v>2</v>
      </c>
      <c r="C125" s="142"/>
      <c r="D125" s="142"/>
      <c r="E125" s="144"/>
      <c r="F125" s="145" t="s">
        <v>227</v>
      </c>
      <c r="G125" s="146">
        <f>+G126</f>
        <v>0</v>
      </c>
    </row>
    <row r="126" spans="1:7" ht="12.75">
      <c r="A126" s="143">
        <v>4</v>
      </c>
      <c r="B126" s="142">
        <v>2</v>
      </c>
      <c r="C126" s="142">
        <v>1</v>
      </c>
      <c r="D126" s="142"/>
      <c r="E126" s="144"/>
      <c r="F126" s="145" t="s">
        <v>228</v>
      </c>
      <c r="G126" s="148"/>
    </row>
    <row r="127" spans="1:7" ht="12.75">
      <c r="A127" s="143">
        <v>4</v>
      </c>
      <c r="B127" s="142">
        <v>3</v>
      </c>
      <c r="C127" s="142"/>
      <c r="D127" s="142"/>
      <c r="E127" s="144"/>
      <c r="F127" s="145" t="s">
        <v>229</v>
      </c>
      <c r="G127" s="146">
        <f>+G128</f>
        <v>0</v>
      </c>
    </row>
    <row r="128" spans="1:7" ht="12.75">
      <c r="A128" s="143">
        <v>4</v>
      </c>
      <c r="B128" s="142">
        <v>3</v>
      </c>
      <c r="C128" s="142">
        <v>1</v>
      </c>
      <c r="D128" s="142"/>
      <c r="E128" s="144"/>
      <c r="F128" s="145" t="s">
        <v>192</v>
      </c>
      <c r="G128" s="148"/>
    </row>
    <row r="129" spans="1:7" ht="12.75">
      <c r="A129" s="140">
        <v>5</v>
      </c>
      <c r="B129" s="142"/>
      <c r="C129" s="142"/>
      <c r="D129" s="142"/>
      <c r="E129" s="144"/>
      <c r="F129" s="145" t="s">
        <v>136</v>
      </c>
      <c r="G129" s="146">
        <f>+G130+G133+G134</f>
        <v>154100</v>
      </c>
    </row>
    <row r="130" spans="1:7" ht="12.75">
      <c r="A130" s="143">
        <v>5</v>
      </c>
      <c r="B130" s="142">
        <v>1</v>
      </c>
      <c r="C130" s="142"/>
      <c r="D130" s="142"/>
      <c r="E130" s="144"/>
      <c r="F130" s="145" t="s">
        <v>230</v>
      </c>
      <c r="G130" s="146">
        <f>+G131+G132</f>
        <v>154100</v>
      </c>
    </row>
    <row r="131" spans="1:7" ht="12.75">
      <c r="A131" s="143">
        <v>5</v>
      </c>
      <c r="B131" s="142">
        <v>1</v>
      </c>
      <c r="C131" s="142">
        <v>1</v>
      </c>
      <c r="D131" s="142"/>
      <c r="E131" s="144"/>
      <c r="F131" s="145" t="s">
        <v>193</v>
      </c>
      <c r="G131" s="148">
        <f>+ANEXO1!H117</f>
        <v>154100</v>
      </c>
    </row>
    <row r="132" spans="1:7" ht="12.75">
      <c r="A132" s="143">
        <v>5</v>
      </c>
      <c r="B132" s="142">
        <v>1</v>
      </c>
      <c r="C132" s="142">
        <v>2</v>
      </c>
      <c r="D132" s="142"/>
      <c r="E132" s="142"/>
      <c r="F132" s="145" t="s">
        <v>194</v>
      </c>
      <c r="G132" s="148"/>
    </row>
    <row r="133" spans="1:7" ht="12.75">
      <c r="A133" s="143">
        <v>5</v>
      </c>
      <c r="B133" s="142">
        <v>2</v>
      </c>
      <c r="C133" s="142"/>
      <c r="D133" s="142"/>
      <c r="E133" s="142"/>
      <c r="F133" s="145" t="s">
        <v>231</v>
      </c>
      <c r="G133" s="146">
        <v>0</v>
      </c>
    </row>
    <row r="134" spans="1:7" ht="12.75">
      <c r="A134" s="143">
        <v>5</v>
      </c>
      <c r="B134" s="142">
        <v>3</v>
      </c>
      <c r="C134" s="142"/>
      <c r="D134" s="142"/>
      <c r="E134" s="142"/>
      <c r="F134" s="145" t="s">
        <v>232</v>
      </c>
      <c r="G134" s="146">
        <f>+G135</f>
        <v>0</v>
      </c>
    </row>
    <row r="135" spans="1:7" ht="12.75">
      <c r="A135" s="143">
        <v>5</v>
      </c>
      <c r="B135" s="142">
        <v>3</v>
      </c>
      <c r="C135" s="142">
        <v>1</v>
      </c>
      <c r="D135" s="142"/>
      <c r="E135" s="142"/>
      <c r="F135" s="145" t="s">
        <v>195</v>
      </c>
      <c r="G135" s="148"/>
    </row>
    <row r="136" spans="1:7" ht="12.75">
      <c r="A136" s="140">
        <v>6</v>
      </c>
      <c r="B136" s="142"/>
      <c r="C136" s="142"/>
      <c r="D136" s="142"/>
      <c r="E136" s="142"/>
      <c r="F136" s="145" t="s">
        <v>141</v>
      </c>
      <c r="G136" s="146">
        <f>+G137</f>
        <v>0</v>
      </c>
    </row>
    <row r="137" spans="1:7" ht="12.75">
      <c r="A137" s="143">
        <v>6</v>
      </c>
      <c r="B137" s="142">
        <v>1</v>
      </c>
      <c r="C137" s="142"/>
      <c r="D137" s="142"/>
      <c r="E137" s="142"/>
      <c r="F137" s="145" t="s">
        <v>233</v>
      </c>
      <c r="G137" s="146">
        <f>+G138</f>
        <v>0</v>
      </c>
    </row>
    <row r="138" spans="1:7" ht="13.5" thickBot="1">
      <c r="A138" s="151">
        <v>6</v>
      </c>
      <c r="B138" s="152">
        <v>1</v>
      </c>
      <c r="C138" s="152">
        <v>1</v>
      </c>
      <c r="D138" s="152"/>
      <c r="E138" s="152"/>
      <c r="F138" s="201" t="s">
        <v>196</v>
      </c>
      <c r="G138" s="155"/>
    </row>
    <row r="139" spans="6:7" ht="13.5" thickBot="1">
      <c r="F139" s="332" t="s">
        <v>234</v>
      </c>
      <c r="G139" s="319">
        <f>+G118+G129+G136</f>
        <v>1608300</v>
      </c>
    </row>
  </sheetData>
  <sheetProtection/>
  <mergeCells count="15">
    <mergeCell ref="A114:G114"/>
    <mergeCell ref="A116:E116"/>
    <mergeCell ref="A58:G58"/>
    <mergeCell ref="A60:E60"/>
    <mergeCell ref="A86:G86"/>
    <mergeCell ref="A88:E88"/>
    <mergeCell ref="G60:G61"/>
    <mergeCell ref="G88:G89"/>
    <mergeCell ref="G116:G117"/>
    <mergeCell ref="A2:G2"/>
    <mergeCell ref="A4:E4"/>
    <mergeCell ref="A30:G30"/>
    <mergeCell ref="A32:E32"/>
    <mergeCell ref="G4:G5"/>
    <mergeCell ref="G32:G33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r:id="rId1"/>
  <rowBreaks count="4" manualBreakCount="4">
    <brk id="27" max="255" man="1"/>
    <brk id="55" max="255" man="1"/>
    <brk id="83" max="255" man="1"/>
    <brk id="11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17"/>
  <sheetViews>
    <sheetView zoomScaleSheetLayoutView="75" zoomScalePageLayoutView="0" workbookViewId="0" topLeftCell="A1">
      <selection activeCell="A8" sqref="A8"/>
    </sheetView>
  </sheetViews>
  <sheetFormatPr defaultColWidth="11.421875" defaultRowHeight="12.75"/>
  <cols>
    <col min="1" max="1" width="7.28125" style="0" customWidth="1"/>
    <col min="2" max="2" width="49.8515625" style="0" customWidth="1"/>
    <col min="3" max="3" width="14.57421875" style="0" bestFit="1" customWidth="1"/>
    <col min="4" max="5" width="12.8515625" style="0" bestFit="1" customWidth="1"/>
    <col min="6" max="6" width="12.8515625" style="0" customWidth="1"/>
    <col min="7" max="7" width="14.140625" style="0" bestFit="1" customWidth="1"/>
    <col min="8" max="8" width="11.8515625" style="0" bestFit="1" customWidth="1"/>
    <col min="9" max="9" width="12.7109375" style="0" bestFit="1" customWidth="1"/>
  </cols>
  <sheetData>
    <row r="1" spans="1:9" ht="12.75">
      <c r="A1" s="43" t="str">
        <f>+'Int juris'!A1</f>
        <v>Ordenanza N° 5677/08</v>
      </c>
      <c r="B1" s="43"/>
      <c r="C1" s="43"/>
      <c r="D1" s="43"/>
      <c r="E1" s="43"/>
      <c r="F1" s="43"/>
      <c r="G1" s="43"/>
      <c r="H1" s="43"/>
      <c r="I1" s="43"/>
    </row>
    <row r="2" spans="1:9" ht="12.75">
      <c r="A2" s="500" t="s">
        <v>328</v>
      </c>
      <c r="B2" s="500"/>
      <c r="C2" s="500"/>
      <c r="D2" s="500"/>
      <c r="E2" s="500"/>
      <c r="F2" s="500"/>
      <c r="G2" s="500"/>
      <c r="H2" s="500"/>
      <c r="I2" s="500"/>
    </row>
    <row r="3" spans="1:9" ht="12.75">
      <c r="A3" s="28" t="s">
        <v>548</v>
      </c>
      <c r="B3" s="14" t="s">
        <v>183</v>
      </c>
      <c r="C3" s="43"/>
      <c r="D3" s="43"/>
      <c r="E3" s="43"/>
      <c r="F3" s="43"/>
      <c r="G3" s="43"/>
      <c r="H3" s="43"/>
      <c r="I3" s="43"/>
    </row>
    <row r="4" spans="1:9" ht="12.75">
      <c r="A4" s="500" t="s">
        <v>573</v>
      </c>
      <c r="B4" s="500"/>
      <c r="C4" s="500"/>
      <c r="D4" s="500"/>
      <c r="E4" s="500"/>
      <c r="F4" s="500"/>
      <c r="G4" s="500"/>
      <c r="H4" s="500"/>
      <c r="I4" s="500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11" ht="12.75">
      <c r="A6" s="310" t="s">
        <v>167</v>
      </c>
      <c r="B6" s="310" t="s">
        <v>555</v>
      </c>
      <c r="C6" s="310" t="s">
        <v>564</v>
      </c>
      <c r="D6" s="310" t="s">
        <v>198</v>
      </c>
      <c r="E6" s="310" t="s">
        <v>199</v>
      </c>
      <c r="F6" s="310" t="s">
        <v>332</v>
      </c>
      <c r="G6" s="310" t="s">
        <v>551</v>
      </c>
      <c r="H6" s="310" t="s">
        <v>182</v>
      </c>
      <c r="I6" s="46"/>
      <c r="J6" s="1"/>
      <c r="K6" s="1"/>
    </row>
    <row r="7" spans="1:11" ht="12.75">
      <c r="A7" s="310"/>
      <c r="B7" s="310"/>
      <c r="C7" s="310" t="s">
        <v>556</v>
      </c>
      <c r="D7" s="310" t="s">
        <v>552</v>
      </c>
      <c r="E7" s="310" t="s">
        <v>553</v>
      </c>
      <c r="F7" s="310" t="s">
        <v>333</v>
      </c>
      <c r="G7" s="310" t="s">
        <v>566</v>
      </c>
      <c r="H7" s="310"/>
      <c r="I7" s="47"/>
      <c r="J7" s="1"/>
      <c r="K7" s="1"/>
    </row>
    <row r="8" spans="1:11" s="11" customFormat="1" ht="12.75">
      <c r="A8" s="45" t="s">
        <v>554</v>
      </c>
      <c r="B8" s="45"/>
      <c r="C8" s="45"/>
      <c r="D8" s="45"/>
      <c r="E8" s="45"/>
      <c r="F8" s="45"/>
      <c r="G8" s="45"/>
      <c r="H8" s="45"/>
      <c r="I8" s="47"/>
      <c r="J8" s="1"/>
      <c r="K8" s="284"/>
    </row>
    <row r="9" spans="1:11" ht="12.75">
      <c r="A9" s="144" t="s">
        <v>210</v>
      </c>
      <c r="B9" s="382" t="s">
        <v>211</v>
      </c>
      <c r="C9" s="392">
        <v>88360</v>
      </c>
      <c r="D9" s="392">
        <v>69150</v>
      </c>
      <c r="E9" s="392">
        <v>122950</v>
      </c>
      <c r="F9" s="392">
        <v>30740</v>
      </c>
      <c r="G9" s="392">
        <v>69150</v>
      </c>
      <c r="H9" s="309">
        <f aca="true" t="shared" si="0" ref="H9:H22">SUM(C9:G9)</f>
        <v>380350</v>
      </c>
      <c r="J9" s="1"/>
      <c r="K9" s="1"/>
    </row>
    <row r="10" spans="1:11" ht="12.75">
      <c r="A10" s="144" t="s">
        <v>212</v>
      </c>
      <c r="B10" s="382" t="s">
        <v>213</v>
      </c>
      <c r="C10" s="392">
        <v>1150</v>
      </c>
      <c r="D10" s="392">
        <v>14370</v>
      </c>
      <c r="E10" s="392">
        <v>21240</v>
      </c>
      <c r="F10" s="392">
        <v>5300</v>
      </c>
      <c r="G10" s="392">
        <v>15560</v>
      </c>
      <c r="H10" s="309">
        <f t="shared" si="0"/>
        <v>57620</v>
      </c>
      <c r="J10" s="1"/>
      <c r="K10" s="1"/>
    </row>
    <row r="11" spans="1:11" ht="12.75">
      <c r="A11" s="144" t="s">
        <v>214</v>
      </c>
      <c r="B11" s="382" t="s">
        <v>285</v>
      </c>
      <c r="C11" s="392">
        <v>0</v>
      </c>
      <c r="D11" s="392">
        <v>0</v>
      </c>
      <c r="E11" s="392">
        <v>0</v>
      </c>
      <c r="F11" s="392">
        <v>0</v>
      </c>
      <c r="G11" s="392">
        <v>0</v>
      </c>
      <c r="H11" s="309">
        <f t="shared" si="0"/>
        <v>0</v>
      </c>
      <c r="J11" s="1"/>
      <c r="K11" s="1"/>
    </row>
    <row r="12" spans="1:11" ht="12.75">
      <c r="A12" s="144" t="s">
        <v>216</v>
      </c>
      <c r="B12" s="382" t="s">
        <v>215</v>
      </c>
      <c r="C12" s="392">
        <v>2880</v>
      </c>
      <c r="D12" s="392">
        <v>6180</v>
      </c>
      <c r="E12" s="392">
        <v>18510</v>
      </c>
      <c r="F12" s="392">
        <f>4630</f>
        <v>4630</v>
      </c>
      <c r="G12" s="392">
        <v>2360</v>
      </c>
      <c r="H12" s="309">
        <f t="shared" si="0"/>
        <v>34560</v>
      </c>
      <c r="J12" s="1"/>
      <c r="K12" s="1"/>
    </row>
    <row r="13" spans="1:11" ht="12.75">
      <c r="A13" s="144" t="s">
        <v>217</v>
      </c>
      <c r="B13" s="382" t="s">
        <v>218</v>
      </c>
      <c r="C13" s="392">
        <v>6040</v>
      </c>
      <c r="D13" s="392">
        <v>47960</v>
      </c>
      <c r="E13" s="392">
        <v>77130</v>
      </c>
      <c r="F13" s="392">
        <f>19280+150000</f>
        <v>169280</v>
      </c>
      <c r="G13" s="392">
        <v>57050</v>
      </c>
      <c r="H13" s="309">
        <f t="shared" si="0"/>
        <v>357460</v>
      </c>
      <c r="J13" s="1"/>
      <c r="K13" s="1"/>
    </row>
    <row r="14" spans="1:11" ht="12.75">
      <c r="A14" s="144" t="s">
        <v>219</v>
      </c>
      <c r="B14" s="382" t="s">
        <v>286</v>
      </c>
      <c r="C14" s="392">
        <v>0</v>
      </c>
      <c r="D14" s="392">
        <v>0</v>
      </c>
      <c r="E14" s="392">
        <v>0</v>
      </c>
      <c r="F14" s="392">
        <v>0</v>
      </c>
      <c r="G14" s="392">
        <v>0</v>
      </c>
      <c r="H14" s="309">
        <f t="shared" si="0"/>
        <v>0</v>
      </c>
      <c r="J14" s="1"/>
      <c r="K14" s="1"/>
    </row>
    <row r="15" spans="1:11" ht="12.75">
      <c r="A15" s="144" t="s">
        <v>221</v>
      </c>
      <c r="B15" s="382" t="s">
        <v>220</v>
      </c>
      <c r="C15" s="392">
        <v>49530</v>
      </c>
      <c r="D15" s="392">
        <v>73570</v>
      </c>
      <c r="E15" s="392">
        <v>132540</v>
      </c>
      <c r="F15" s="392">
        <v>33140</v>
      </c>
      <c r="G15" s="392">
        <f>80040+150</f>
        <v>80190</v>
      </c>
      <c r="H15" s="309">
        <f t="shared" si="0"/>
        <v>368970</v>
      </c>
      <c r="J15" s="1"/>
      <c r="K15" s="1"/>
    </row>
    <row r="16" spans="1:11" ht="12.75">
      <c r="A16" s="144" t="s">
        <v>223</v>
      </c>
      <c r="B16" s="382" t="s">
        <v>222</v>
      </c>
      <c r="C16" s="392">
        <v>680</v>
      </c>
      <c r="D16" s="392">
        <v>6450</v>
      </c>
      <c r="E16" s="392">
        <v>9600</v>
      </c>
      <c r="F16" s="392">
        <v>2400</v>
      </c>
      <c r="G16" s="392">
        <v>3910</v>
      </c>
      <c r="H16" s="309">
        <f t="shared" si="0"/>
        <v>23040</v>
      </c>
      <c r="J16" s="1"/>
      <c r="K16" s="1"/>
    </row>
    <row r="17" spans="1:11" ht="12.75">
      <c r="A17" s="144" t="s">
        <v>224</v>
      </c>
      <c r="B17" s="382" t="s">
        <v>287</v>
      </c>
      <c r="C17" s="392">
        <v>670</v>
      </c>
      <c r="D17" s="392">
        <v>2410</v>
      </c>
      <c r="E17" s="392">
        <v>18840</v>
      </c>
      <c r="F17" s="392">
        <v>4700</v>
      </c>
      <c r="G17" s="392">
        <v>7950</v>
      </c>
      <c r="H17" s="309">
        <f t="shared" si="0"/>
        <v>34570</v>
      </c>
      <c r="J17" s="1"/>
      <c r="K17" s="1"/>
    </row>
    <row r="18" spans="1:11" ht="12.75">
      <c r="A18" s="144" t="s">
        <v>225</v>
      </c>
      <c r="B18" s="382" t="s">
        <v>289</v>
      </c>
      <c r="C18" s="392">
        <v>1350</v>
      </c>
      <c r="D18" s="392">
        <v>10690</v>
      </c>
      <c r="E18" s="392">
        <v>17110</v>
      </c>
      <c r="F18" s="392">
        <v>4270</v>
      </c>
      <c r="G18" s="392">
        <v>12670</v>
      </c>
      <c r="H18" s="309">
        <f t="shared" si="0"/>
        <v>46090</v>
      </c>
      <c r="J18" s="1"/>
      <c r="K18" s="1"/>
    </row>
    <row r="19" spans="1:11" ht="12.75">
      <c r="A19" s="144" t="s">
        <v>284</v>
      </c>
      <c r="B19" s="382" t="s">
        <v>290</v>
      </c>
      <c r="C19" s="392">
        <v>16250</v>
      </c>
      <c r="D19" s="392">
        <v>29480</v>
      </c>
      <c r="E19" s="392">
        <v>63330</v>
      </c>
      <c r="F19" s="392">
        <v>15830</v>
      </c>
      <c r="G19" s="392">
        <v>34630</v>
      </c>
      <c r="H19" s="309">
        <f t="shared" si="0"/>
        <v>159520</v>
      </c>
      <c r="J19" s="1"/>
      <c r="K19" s="1"/>
    </row>
    <row r="20" spans="1:11" ht="12.75">
      <c r="A20" s="144" t="s">
        <v>288</v>
      </c>
      <c r="B20" s="382" t="s">
        <v>291</v>
      </c>
      <c r="C20" s="392">
        <v>13250</v>
      </c>
      <c r="D20" s="392">
        <v>16020</v>
      </c>
      <c r="E20" s="392">
        <v>37120</v>
      </c>
      <c r="F20" s="392">
        <v>9280</v>
      </c>
      <c r="G20" s="392">
        <v>18950</v>
      </c>
      <c r="H20" s="309">
        <f t="shared" si="0"/>
        <v>94620</v>
      </c>
      <c r="J20" s="1"/>
      <c r="K20" s="1"/>
    </row>
    <row r="21" spans="1:11" ht="12.75">
      <c r="A21" s="144" t="s">
        <v>292</v>
      </c>
      <c r="B21" s="382" t="s">
        <v>294</v>
      </c>
      <c r="C21" s="392">
        <v>2230</v>
      </c>
      <c r="D21" s="392">
        <v>2710</v>
      </c>
      <c r="E21" s="392">
        <v>6230</v>
      </c>
      <c r="F21" s="392">
        <v>1560</v>
      </c>
      <c r="G21" s="392">
        <v>3470</v>
      </c>
      <c r="H21" s="309">
        <f t="shared" si="0"/>
        <v>16200</v>
      </c>
      <c r="J21" s="1"/>
      <c r="K21" s="1"/>
    </row>
    <row r="22" spans="1:11" ht="12.75">
      <c r="A22" s="144" t="s">
        <v>293</v>
      </c>
      <c r="B22" s="382" t="s">
        <v>295</v>
      </c>
      <c r="C22" s="391">
        <v>0</v>
      </c>
      <c r="D22" s="391">
        <v>0</v>
      </c>
      <c r="E22" s="391">
        <v>0</v>
      </c>
      <c r="F22" s="190">
        <v>0</v>
      </c>
      <c r="G22" s="391">
        <v>0</v>
      </c>
      <c r="H22" s="309">
        <f t="shared" si="0"/>
        <v>0</v>
      </c>
      <c r="J22" s="1"/>
      <c r="K22" s="1"/>
    </row>
    <row r="23" spans="1:11" ht="12.75">
      <c r="A23" s="307"/>
      <c r="B23" s="308" t="s">
        <v>182</v>
      </c>
      <c r="C23" s="309">
        <f aca="true" t="shared" si="1" ref="C23:H23">SUM(C9:C22)</f>
        <v>182390</v>
      </c>
      <c r="D23" s="309">
        <f t="shared" si="1"/>
        <v>278990</v>
      </c>
      <c r="E23" s="309">
        <f t="shared" si="1"/>
        <v>524600</v>
      </c>
      <c r="F23" s="309">
        <f t="shared" si="1"/>
        <v>281130</v>
      </c>
      <c r="G23" s="309">
        <f t="shared" si="1"/>
        <v>305890</v>
      </c>
      <c r="H23" s="309">
        <f t="shared" si="1"/>
        <v>1573000</v>
      </c>
      <c r="I23" s="46"/>
      <c r="J23" s="1"/>
      <c r="K23" s="1"/>
    </row>
    <row r="24" spans="1:11" ht="12.75">
      <c r="A24" s="43"/>
      <c r="B24" s="43"/>
      <c r="C24" s="43"/>
      <c r="D24" s="43"/>
      <c r="E24" s="43"/>
      <c r="F24" s="43"/>
      <c r="G24" s="43"/>
      <c r="H24" s="43"/>
      <c r="I24" s="43"/>
      <c r="J24" s="1"/>
      <c r="K24" s="1"/>
    </row>
    <row r="25" spans="1:10" ht="12.75">
      <c r="A25" s="310" t="s">
        <v>167</v>
      </c>
      <c r="B25" s="310" t="s">
        <v>557</v>
      </c>
      <c r="C25" s="310" t="s">
        <v>198</v>
      </c>
      <c r="D25" s="310" t="s">
        <v>182</v>
      </c>
      <c r="E25" s="45"/>
      <c r="F25" s="45"/>
      <c r="G25" s="45">
        <f>+E9*20%</f>
        <v>24590</v>
      </c>
      <c r="H25" s="46"/>
      <c r="J25" s="1"/>
    </row>
    <row r="26" spans="1:8" ht="12.75">
      <c r="A26" s="310"/>
      <c r="B26" s="310"/>
      <c r="C26" s="310" t="s">
        <v>552</v>
      </c>
      <c r="D26" s="310"/>
      <c r="E26" s="45"/>
      <c r="F26" s="45">
        <v>150000</v>
      </c>
      <c r="G26" s="45"/>
      <c r="H26" s="47"/>
    </row>
    <row r="27" spans="1:8" s="11" customFormat="1" ht="12.75">
      <c r="A27" s="45" t="s">
        <v>558</v>
      </c>
      <c r="B27" s="45"/>
      <c r="C27" s="45"/>
      <c r="D27" s="45"/>
      <c r="E27" s="45"/>
      <c r="F27" s="45"/>
      <c r="G27" s="45"/>
      <c r="H27" s="47"/>
    </row>
    <row r="28" spans="1:7" ht="12.75">
      <c r="A28" s="144" t="s">
        <v>210</v>
      </c>
      <c r="B28" s="147" t="s">
        <v>211</v>
      </c>
      <c r="C28" s="391">
        <v>173320</v>
      </c>
      <c r="D28" s="309">
        <f aca="true" t="shared" si="2" ref="D28:D41">SUM(C28:C28)</f>
        <v>173320</v>
      </c>
      <c r="G28" s="45"/>
    </row>
    <row r="29" spans="1:8" ht="12.75">
      <c r="A29" s="144" t="s">
        <v>212</v>
      </c>
      <c r="B29" s="147" t="s">
        <v>213</v>
      </c>
      <c r="C29" s="391">
        <v>6190</v>
      </c>
      <c r="D29" s="309">
        <f t="shared" si="2"/>
        <v>6190</v>
      </c>
      <c r="G29" s="45"/>
      <c r="H29" s="1"/>
    </row>
    <row r="30" spans="1:7" ht="12.75">
      <c r="A30" s="144" t="s">
        <v>214</v>
      </c>
      <c r="B30" s="147" t="s">
        <v>285</v>
      </c>
      <c r="C30" s="391">
        <v>0</v>
      </c>
      <c r="D30" s="309">
        <f t="shared" si="2"/>
        <v>0</v>
      </c>
      <c r="G30" s="45"/>
    </row>
    <row r="31" spans="1:7" ht="12.75">
      <c r="A31" s="144" t="s">
        <v>216</v>
      </c>
      <c r="B31" s="147" t="s">
        <v>215</v>
      </c>
      <c r="C31" s="391">
        <v>0</v>
      </c>
      <c r="D31" s="309">
        <f t="shared" si="2"/>
        <v>0</v>
      </c>
      <c r="G31" s="45"/>
    </row>
    <row r="32" spans="1:7" ht="12.75">
      <c r="A32" s="144" t="s">
        <v>217</v>
      </c>
      <c r="B32" s="147" t="s">
        <v>218</v>
      </c>
      <c r="C32" s="391">
        <v>148570</v>
      </c>
      <c r="D32" s="309">
        <f t="shared" si="2"/>
        <v>148570</v>
      </c>
      <c r="G32" s="45"/>
    </row>
    <row r="33" spans="1:7" ht="12.75">
      <c r="A33" s="144" t="s">
        <v>219</v>
      </c>
      <c r="B33" s="147" t="s">
        <v>286</v>
      </c>
      <c r="C33" s="391">
        <v>0</v>
      </c>
      <c r="D33" s="309">
        <f t="shared" si="2"/>
        <v>0</v>
      </c>
      <c r="G33" s="45"/>
    </row>
    <row r="34" spans="1:7" ht="12.75">
      <c r="A34" s="144" t="s">
        <v>221</v>
      </c>
      <c r="B34" s="147" t="s">
        <v>220</v>
      </c>
      <c r="C34" s="391">
        <v>191890</v>
      </c>
      <c r="D34" s="309">
        <f t="shared" si="2"/>
        <v>191890</v>
      </c>
      <c r="G34" s="45"/>
    </row>
    <row r="35" spans="1:7" ht="12.75">
      <c r="A35" s="144" t="s">
        <v>223</v>
      </c>
      <c r="B35" s="147" t="s">
        <v>222</v>
      </c>
      <c r="C35" s="391">
        <v>18570</v>
      </c>
      <c r="D35" s="309">
        <f t="shared" si="2"/>
        <v>18570</v>
      </c>
      <c r="G35" s="45"/>
    </row>
    <row r="36" spans="1:7" ht="12.75">
      <c r="A36" s="144" t="s">
        <v>224</v>
      </c>
      <c r="B36" s="147" t="s">
        <v>287</v>
      </c>
      <c r="C36" s="391">
        <v>30950</v>
      </c>
      <c r="D36" s="309">
        <f t="shared" si="2"/>
        <v>30950</v>
      </c>
      <c r="G36" s="45"/>
    </row>
    <row r="37" spans="1:7" ht="12.75">
      <c r="A37" s="144" t="s">
        <v>225</v>
      </c>
      <c r="B37" s="147" t="s">
        <v>289</v>
      </c>
      <c r="C37" s="391">
        <v>49520</v>
      </c>
      <c r="D37" s="309">
        <f t="shared" si="2"/>
        <v>49520</v>
      </c>
      <c r="G37" s="45"/>
    </row>
    <row r="38" spans="1:7" ht="12.75">
      <c r="A38" s="144" t="s">
        <v>284</v>
      </c>
      <c r="B38" s="147" t="s">
        <v>290</v>
      </c>
      <c r="C38" s="391">
        <v>54570</v>
      </c>
      <c r="D38" s="309">
        <f t="shared" si="2"/>
        <v>54570</v>
      </c>
      <c r="G38" s="45"/>
    </row>
    <row r="39" spans="1:7" ht="12.75">
      <c r="A39" s="144" t="s">
        <v>288</v>
      </c>
      <c r="B39" s="147" t="s">
        <v>291</v>
      </c>
      <c r="C39" s="391">
        <v>32370</v>
      </c>
      <c r="D39" s="309">
        <f t="shared" si="2"/>
        <v>32370</v>
      </c>
      <c r="G39" s="45"/>
    </row>
    <row r="40" spans="1:7" ht="12.75">
      <c r="A40" s="144" t="s">
        <v>292</v>
      </c>
      <c r="B40" s="147" t="s">
        <v>294</v>
      </c>
      <c r="C40" s="391">
        <v>5550</v>
      </c>
      <c r="D40" s="309">
        <f t="shared" si="2"/>
        <v>5550</v>
      </c>
      <c r="G40" s="45"/>
    </row>
    <row r="41" spans="1:7" ht="12.75">
      <c r="A41" s="144" t="s">
        <v>293</v>
      </c>
      <c r="B41" s="147" t="s">
        <v>295</v>
      </c>
      <c r="C41" s="190">
        <v>0</v>
      </c>
      <c r="D41" s="309">
        <f t="shared" si="2"/>
        <v>0</v>
      </c>
      <c r="G41" s="45"/>
    </row>
    <row r="42" spans="1:8" ht="12.75">
      <c r="A42" s="307"/>
      <c r="B42" s="308" t="s">
        <v>182</v>
      </c>
      <c r="C42" s="309">
        <f>SUM(C28:C41)</f>
        <v>711500</v>
      </c>
      <c r="D42" s="309">
        <f>SUM(D28:D41)</f>
        <v>711500</v>
      </c>
      <c r="E42" s="48"/>
      <c r="F42" s="48"/>
      <c r="G42" s="45"/>
      <c r="H42" s="46"/>
    </row>
    <row r="43" spans="1:9" ht="12.75">
      <c r="A43" s="43" t="str">
        <f>+A1</f>
        <v>Ordenanza N° 5677/08</v>
      </c>
      <c r="B43" s="43"/>
      <c r="C43" s="9"/>
      <c r="D43" s="9"/>
      <c r="E43" s="9"/>
      <c r="F43" s="9"/>
      <c r="G43" s="1"/>
      <c r="H43" s="9"/>
      <c r="I43" s="9"/>
    </row>
    <row r="44" spans="1:9" ht="12.75">
      <c r="A44" s="500" t="s">
        <v>328</v>
      </c>
      <c r="B44" s="500"/>
      <c r="C44" s="500"/>
      <c r="D44" s="500"/>
      <c r="E44" s="500"/>
      <c r="F44" s="500"/>
      <c r="G44" s="500"/>
      <c r="H44" s="500"/>
      <c r="I44" s="500"/>
    </row>
    <row r="45" spans="1:9" ht="12.75">
      <c r="A45" s="28" t="s">
        <v>548</v>
      </c>
      <c r="B45" s="14" t="s">
        <v>183</v>
      </c>
      <c r="C45" s="43"/>
      <c r="D45" s="43"/>
      <c r="E45" s="43"/>
      <c r="F45" s="43"/>
      <c r="G45" s="43"/>
      <c r="H45" s="43"/>
      <c r="I45" s="43"/>
    </row>
    <row r="46" spans="1:9" ht="12.75">
      <c r="A46" s="500" t="s">
        <v>573</v>
      </c>
      <c r="B46" s="500"/>
      <c r="C46" s="500"/>
      <c r="D46" s="500"/>
      <c r="E46" s="500"/>
      <c r="F46" s="500"/>
      <c r="G46" s="500"/>
      <c r="H46" s="500"/>
      <c r="I46" s="500"/>
    </row>
    <row r="47" spans="1:9" ht="12.75">
      <c r="A47" s="43"/>
      <c r="B47" s="43"/>
      <c r="C47" s="43"/>
      <c r="D47" s="43"/>
      <c r="E47" s="43"/>
      <c r="F47" s="43"/>
      <c r="G47" s="43"/>
      <c r="H47" s="43"/>
      <c r="I47" s="43"/>
    </row>
    <row r="48" spans="1:11" ht="12.75">
      <c r="A48" s="310" t="s">
        <v>167</v>
      </c>
      <c r="B48" s="310" t="s">
        <v>560</v>
      </c>
      <c r="C48" s="310" t="s">
        <v>183</v>
      </c>
      <c r="D48" s="310" t="s">
        <v>198</v>
      </c>
      <c r="E48" s="310" t="s">
        <v>550</v>
      </c>
      <c r="F48" s="310" t="s">
        <v>199</v>
      </c>
      <c r="G48" s="310" t="s">
        <v>332</v>
      </c>
      <c r="H48" s="310" t="s">
        <v>551</v>
      </c>
      <c r="I48" s="310" t="s">
        <v>182</v>
      </c>
      <c r="J48" s="46"/>
      <c r="K48" s="1"/>
    </row>
    <row r="49" spans="1:11" ht="12.75">
      <c r="A49" s="310"/>
      <c r="B49" s="310"/>
      <c r="C49" s="310" t="s">
        <v>556</v>
      </c>
      <c r="D49" s="310" t="s">
        <v>552</v>
      </c>
      <c r="E49" s="310" t="s">
        <v>565</v>
      </c>
      <c r="F49" s="310" t="s">
        <v>553</v>
      </c>
      <c r="G49" s="310" t="s">
        <v>333</v>
      </c>
      <c r="H49" s="310" t="s">
        <v>566</v>
      </c>
      <c r="I49" s="310"/>
      <c r="J49" s="47"/>
      <c r="K49" s="1"/>
    </row>
    <row r="50" spans="1:11" s="11" customFormat="1" ht="12.75">
      <c r="A50" s="45" t="s">
        <v>559</v>
      </c>
      <c r="B50" s="45"/>
      <c r="C50" s="45"/>
      <c r="D50" s="45"/>
      <c r="E50" s="45"/>
      <c r="F50" s="45"/>
      <c r="G50" s="45"/>
      <c r="H50" s="45"/>
      <c r="I50" s="45"/>
      <c r="J50" s="47"/>
      <c r="K50" s="1"/>
    </row>
    <row r="51" spans="1:11" ht="12.75">
      <c r="A51" s="142">
        <v>1</v>
      </c>
      <c r="B51" s="147" t="s">
        <v>399</v>
      </c>
      <c r="C51" s="190"/>
      <c r="D51" s="190"/>
      <c r="E51" s="190"/>
      <c r="F51" s="190"/>
      <c r="G51" s="190"/>
      <c r="H51" s="190"/>
      <c r="I51" s="309">
        <f aca="true" t="shared" si="3" ref="I51:I69">SUM(C51:H51)</f>
        <v>0</v>
      </c>
      <c r="K51" s="1"/>
    </row>
    <row r="52" spans="1:11" ht="12.75">
      <c r="A52" s="142">
        <v>2</v>
      </c>
      <c r="B52" s="147" t="s">
        <v>400</v>
      </c>
      <c r="C52" s="190"/>
      <c r="D52" s="190"/>
      <c r="E52" s="190"/>
      <c r="F52" s="190"/>
      <c r="G52" s="190"/>
      <c r="H52" s="190"/>
      <c r="I52" s="309">
        <f t="shared" si="3"/>
        <v>0</v>
      </c>
      <c r="K52" s="1"/>
    </row>
    <row r="53" spans="1:11" ht="12.75">
      <c r="A53" s="142">
        <v>3</v>
      </c>
      <c r="B53" s="147" t="s">
        <v>401</v>
      </c>
      <c r="C53" s="190"/>
      <c r="D53" s="190"/>
      <c r="E53" s="190"/>
      <c r="F53" s="190"/>
      <c r="G53" s="190"/>
      <c r="H53" s="190"/>
      <c r="I53" s="309">
        <f t="shared" si="3"/>
        <v>0</v>
      </c>
      <c r="K53" s="284"/>
    </row>
    <row r="54" spans="1:11" ht="12.75">
      <c r="A54" s="142">
        <v>4</v>
      </c>
      <c r="B54" s="147" t="s">
        <v>402</v>
      </c>
      <c r="C54" s="190">
        <v>2000</v>
      </c>
      <c r="D54" s="190">
        <v>2820</v>
      </c>
      <c r="E54" s="190">
        <v>3000</v>
      </c>
      <c r="F54" s="190"/>
      <c r="G54" s="190"/>
      <c r="H54" s="190"/>
      <c r="I54" s="309">
        <f t="shared" si="3"/>
        <v>7820</v>
      </c>
      <c r="K54" s="284"/>
    </row>
    <row r="55" spans="1:11" ht="12.75">
      <c r="A55" s="142">
        <v>5</v>
      </c>
      <c r="B55" s="147" t="s">
        <v>403</v>
      </c>
      <c r="C55" s="190">
        <v>4400</v>
      </c>
      <c r="D55" s="190">
        <v>1000</v>
      </c>
      <c r="E55" s="190">
        <v>1000</v>
      </c>
      <c r="F55" s="190">
        <v>1200</v>
      </c>
      <c r="G55" s="190">
        <v>600</v>
      </c>
      <c r="H55" s="190">
        <v>6000</v>
      </c>
      <c r="I55" s="309">
        <f t="shared" si="3"/>
        <v>14200</v>
      </c>
      <c r="K55" s="284"/>
    </row>
    <row r="56" spans="1:11" ht="12.75">
      <c r="A56" s="142">
        <v>6</v>
      </c>
      <c r="B56" s="147" t="s">
        <v>404</v>
      </c>
      <c r="C56" s="190"/>
      <c r="D56" s="190"/>
      <c r="E56" s="190"/>
      <c r="F56" s="190"/>
      <c r="G56" s="190"/>
      <c r="H56" s="190"/>
      <c r="I56" s="309">
        <f t="shared" si="3"/>
        <v>0</v>
      </c>
      <c r="K56" s="284"/>
    </row>
    <row r="57" spans="1:11" ht="12.75">
      <c r="A57" s="142">
        <v>7</v>
      </c>
      <c r="B57" s="147" t="s">
        <v>405</v>
      </c>
      <c r="C57" s="190"/>
      <c r="D57" s="190"/>
      <c r="E57" s="190"/>
      <c r="F57" s="190"/>
      <c r="G57" s="190"/>
      <c r="H57" s="190"/>
      <c r="I57" s="309">
        <f t="shared" si="3"/>
        <v>0</v>
      </c>
      <c r="K57" s="284"/>
    </row>
    <row r="58" spans="1:11" ht="12.75">
      <c r="A58" s="142">
        <v>8</v>
      </c>
      <c r="B58" s="147" t="s">
        <v>406</v>
      </c>
      <c r="C58" s="190"/>
      <c r="D58" s="190"/>
      <c r="E58" s="190"/>
      <c r="F58" s="190"/>
      <c r="G58" s="190"/>
      <c r="H58" s="190"/>
      <c r="I58" s="309">
        <f t="shared" si="3"/>
        <v>0</v>
      </c>
      <c r="K58" s="284"/>
    </row>
    <row r="59" spans="1:11" ht="12.75">
      <c r="A59" s="142">
        <v>9</v>
      </c>
      <c r="B59" s="147" t="s">
        <v>407</v>
      </c>
      <c r="C59" s="190">
        <v>1500</v>
      </c>
      <c r="D59" s="190">
        <v>1500</v>
      </c>
      <c r="E59" s="190"/>
      <c r="F59" s="190"/>
      <c r="G59" s="190"/>
      <c r="H59" s="190"/>
      <c r="I59" s="309">
        <f t="shared" si="3"/>
        <v>3000</v>
      </c>
      <c r="K59" s="284"/>
    </row>
    <row r="60" spans="1:11" ht="12.75">
      <c r="A60" s="142">
        <v>10</v>
      </c>
      <c r="B60" s="147" t="s">
        <v>408</v>
      </c>
      <c r="C60" s="190">
        <v>1000</v>
      </c>
      <c r="D60" s="190">
        <v>1000</v>
      </c>
      <c r="E60" s="190"/>
      <c r="F60" s="190"/>
      <c r="G60" s="190"/>
      <c r="H60" s="190"/>
      <c r="I60" s="309">
        <f t="shared" si="3"/>
        <v>2000</v>
      </c>
      <c r="K60" s="284"/>
    </row>
    <row r="61" spans="1:11" ht="12.75">
      <c r="A61" s="142">
        <v>11</v>
      </c>
      <c r="B61" s="147" t="s">
        <v>409</v>
      </c>
      <c r="C61" s="190">
        <v>7590</v>
      </c>
      <c r="D61" s="190"/>
      <c r="E61" s="190"/>
      <c r="F61" s="190"/>
      <c r="G61" s="190"/>
      <c r="H61" s="190">
        <v>19000</v>
      </c>
      <c r="I61" s="309">
        <f t="shared" si="3"/>
        <v>26590</v>
      </c>
      <c r="K61" s="284"/>
    </row>
    <row r="62" spans="1:11" ht="12.75">
      <c r="A62" s="142">
        <v>12</v>
      </c>
      <c r="B62" s="147" t="s">
        <v>410</v>
      </c>
      <c r="C62" s="190"/>
      <c r="D62" s="190"/>
      <c r="E62" s="190"/>
      <c r="F62" s="190"/>
      <c r="G62" s="190"/>
      <c r="H62" s="190"/>
      <c r="I62" s="309">
        <f t="shared" si="3"/>
        <v>0</v>
      </c>
      <c r="K62" s="284"/>
    </row>
    <row r="63" spans="1:11" ht="12.75">
      <c r="A63" s="142">
        <v>13</v>
      </c>
      <c r="B63" s="147" t="s">
        <v>411</v>
      </c>
      <c r="C63" s="190"/>
      <c r="D63" s="190"/>
      <c r="E63" s="190"/>
      <c r="F63" s="190"/>
      <c r="G63" s="190"/>
      <c r="H63" s="190"/>
      <c r="I63" s="309">
        <f t="shared" si="3"/>
        <v>0</v>
      </c>
      <c r="K63" s="284"/>
    </row>
    <row r="64" spans="1:11" ht="12.75">
      <c r="A64" s="142">
        <v>14</v>
      </c>
      <c r="B64" s="147" t="s">
        <v>412</v>
      </c>
      <c r="C64" s="190"/>
      <c r="D64" s="190"/>
      <c r="E64" s="190"/>
      <c r="F64" s="190"/>
      <c r="G64" s="190"/>
      <c r="H64" s="190"/>
      <c r="I64" s="309">
        <f t="shared" si="3"/>
        <v>0</v>
      </c>
      <c r="K64" s="284"/>
    </row>
    <row r="65" spans="1:11" ht="12.75">
      <c r="A65" s="142">
        <v>15</v>
      </c>
      <c r="B65" s="147" t="s">
        <v>413</v>
      </c>
      <c r="C65" s="190">
        <v>5000</v>
      </c>
      <c r="D65" s="190">
        <v>5750</v>
      </c>
      <c r="E65" s="190"/>
      <c r="F65" s="190">
        <v>900</v>
      </c>
      <c r="G65" s="190"/>
      <c r="H65" s="190">
        <v>5000</v>
      </c>
      <c r="I65" s="309">
        <f t="shared" si="3"/>
        <v>16650</v>
      </c>
      <c r="K65" s="284"/>
    </row>
    <row r="66" spans="1:11" ht="12.75">
      <c r="A66" s="142">
        <v>16</v>
      </c>
      <c r="B66" s="147" t="s">
        <v>414</v>
      </c>
      <c r="C66" s="190"/>
      <c r="D66" s="190"/>
      <c r="E66" s="190"/>
      <c r="F66" s="190"/>
      <c r="G66" s="190"/>
      <c r="H66" s="190"/>
      <c r="I66" s="309">
        <f t="shared" si="3"/>
        <v>0</v>
      </c>
      <c r="K66" s="284"/>
    </row>
    <row r="67" spans="1:11" ht="12.75">
      <c r="A67" s="142">
        <v>17</v>
      </c>
      <c r="B67" s="147" t="s">
        <v>415</v>
      </c>
      <c r="C67" s="190"/>
      <c r="D67" s="190"/>
      <c r="E67" s="190"/>
      <c r="F67" s="190"/>
      <c r="G67" s="190"/>
      <c r="H67" s="190"/>
      <c r="I67" s="309">
        <f t="shared" si="3"/>
        <v>0</v>
      </c>
      <c r="K67" s="284"/>
    </row>
    <row r="68" spans="1:11" ht="12.75">
      <c r="A68" s="142">
        <v>18</v>
      </c>
      <c r="B68" s="147" t="s">
        <v>416</v>
      </c>
      <c r="C68" s="190"/>
      <c r="D68" s="190"/>
      <c r="E68" s="190"/>
      <c r="F68" s="190"/>
      <c r="G68" s="190"/>
      <c r="H68" s="190"/>
      <c r="I68" s="309">
        <f t="shared" si="3"/>
        <v>0</v>
      </c>
      <c r="K68" s="284"/>
    </row>
    <row r="69" spans="1:11" ht="12.75">
      <c r="A69" s="142">
        <v>19</v>
      </c>
      <c r="B69" s="147" t="s">
        <v>417</v>
      </c>
      <c r="C69" s="190"/>
      <c r="D69" s="190"/>
      <c r="E69" s="190"/>
      <c r="F69" s="190"/>
      <c r="G69" s="190"/>
      <c r="H69" s="190"/>
      <c r="I69" s="309">
        <f t="shared" si="3"/>
        <v>0</v>
      </c>
      <c r="K69" s="284"/>
    </row>
    <row r="70" spans="1:11" ht="12.75">
      <c r="A70" s="307"/>
      <c r="B70" s="308" t="s">
        <v>182</v>
      </c>
      <c r="C70" s="309">
        <f aca="true" t="shared" si="4" ref="C70:I70">SUM(C51:C69)</f>
        <v>21490</v>
      </c>
      <c r="D70" s="309">
        <f t="shared" si="4"/>
        <v>12070</v>
      </c>
      <c r="E70" s="309">
        <f t="shared" si="4"/>
        <v>4000</v>
      </c>
      <c r="F70" s="309">
        <f t="shared" si="4"/>
        <v>2100</v>
      </c>
      <c r="G70" s="309">
        <f t="shared" si="4"/>
        <v>600</v>
      </c>
      <c r="H70" s="309">
        <f t="shared" si="4"/>
        <v>30000</v>
      </c>
      <c r="I70" s="309">
        <f t="shared" si="4"/>
        <v>70260</v>
      </c>
      <c r="J70" s="46"/>
      <c r="K70" s="284"/>
    </row>
    <row r="71" spans="1:9" ht="12.75">
      <c r="A71" s="43"/>
      <c r="B71" s="43"/>
      <c r="C71" s="43"/>
      <c r="D71" s="43"/>
      <c r="E71" s="43"/>
      <c r="F71" s="43"/>
      <c r="G71" s="43"/>
      <c r="H71" s="9"/>
      <c r="I71" s="43"/>
    </row>
    <row r="72" spans="1:10" ht="12.75">
      <c r="A72" s="310" t="s">
        <v>167</v>
      </c>
      <c r="B72" s="310" t="s">
        <v>549</v>
      </c>
      <c r="C72" s="310" t="s">
        <v>183</v>
      </c>
      <c r="D72" s="310" t="s">
        <v>198</v>
      </c>
      <c r="E72" s="310" t="s">
        <v>550</v>
      </c>
      <c r="F72" s="310" t="s">
        <v>199</v>
      </c>
      <c r="G72" s="310" t="s">
        <v>332</v>
      </c>
      <c r="H72" s="310" t="s">
        <v>551</v>
      </c>
      <c r="I72" s="310" t="s">
        <v>182</v>
      </c>
      <c r="J72" s="46"/>
    </row>
    <row r="73" spans="1:10" ht="12.75">
      <c r="A73" s="310"/>
      <c r="B73" s="310"/>
      <c r="C73" s="310" t="s">
        <v>556</v>
      </c>
      <c r="D73" s="310" t="s">
        <v>552</v>
      </c>
      <c r="E73" s="310" t="s">
        <v>565</v>
      </c>
      <c r="F73" s="310" t="s">
        <v>553</v>
      </c>
      <c r="G73" s="310" t="s">
        <v>333</v>
      </c>
      <c r="H73" s="310" t="s">
        <v>566</v>
      </c>
      <c r="I73" s="310"/>
      <c r="J73" s="47"/>
    </row>
    <row r="74" spans="1:9" ht="12.75">
      <c r="A74" s="45" t="s">
        <v>561</v>
      </c>
      <c r="B74" s="43"/>
      <c r="C74" s="43"/>
      <c r="D74" s="43"/>
      <c r="E74" s="43"/>
      <c r="F74" s="43"/>
      <c r="G74" s="43"/>
      <c r="H74" s="43"/>
      <c r="I74" s="43"/>
    </row>
    <row r="75" spans="1:9" ht="12.75">
      <c r="A75" s="142">
        <v>1</v>
      </c>
      <c r="B75" s="147" t="s">
        <v>418</v>
      </c>
      <c r="C75" s="190"/>
      <c r="D75" s="190"/>
      <c r="E75" s="190"/>
      <c r="F75" s="190"/>
      <c r="G75" s="190"/>
      <c r="H75" s="190"/>
      <c r="I75" s="309">
        <f aca="true" t="shared" si="5" ref="I75:I96">SUM(C75:H75)</f>
        <v>0</v>
      </c>
    </row>
    <row r="76" spans="1:9" ht="12.75">
      <c r="A76" s="142">
        <v>2</v>
      </c>
      <c r="B76" s="147" t="s">
        <v>419</v>
      </c>
      <c r="C76" s="190"/>
      <c r="D76" s="190"/>
      <c r="E76" s="190"/>
      <c r="F76" s="190"/>
      <c r="G76" s="190"/>
      <c r="H76" s="190"/>
      <c r="I76" s="309">
        <f t="shared" si="5"/>
        <v>0</v>
      </c>
    </row>
    <row r="77" spans="1:9" ht="12.75">
      <c r="A77" s="142">
        <v>3</v>
      </c>
      <c r="B77" s="147" t="s">
        <v>420</v>
      </c>
      <c r="C77" s="190">
        <v>6360</v>
      </c>
      <c r="D77" s="190"/>
      <c r="E77" s="190">
        <v>3000</v>
      </c>
      <c r="F77" s="190"/>
      <c r="G77" s="190"/>
      <c r="H77" s="190"/>
      <c r="I77" s="309">
        <f t="shared" si="5"/>
        <v>9360</v>
      </c>
    </row>
    <row r="78" spans="1:9" ht="12.75">
      <c r="A78" s="142">
        <v>4</v>
      </c>
      <c r="B78" s="147" t="s">
        <v>421</v>
      </c>
      <c r="C78" s="190"/>
      <c r="D78" s="190"/>
      <c r="E78" s="190"/>
      <c r="F78" s="190"/>
      <c r="G78" s="190"/>
      <c r="H78" s="190"/>
      <c r="I78" s="309">
        <f t="shared" si="5"/>
        <v>0</v>
      </c>
    </row>
    <row r="79" spans="1:9" ht="12.75">
      <c r="A79" s="142">
        <v>5</v>
      </c>
      <c r="B79" s="147" t="s">
        <v>422</v>
      </c>
      <c r="C79" s="190"/>
      <c r="D79" s="190"/>
      <c r="E79" s="190"/>
      <c r="F79" s="190"/>
      <c r="G79" s="190"/>
      <c r="H79" s="190">
        <v>1100000</v>
      </c>
      <c r="I79" s="309">
        <f t="shared" si="5"/>
        <v>1100000</v>
      </c>
    </row>
    <row r="80" spans="1:9" ht="12.75">
      <c r="A80" s="142">
        <v>6</v>
      </c>
      <c r="B80" s="147" t="s">
        <v>423</v>
      </c>
      <c r="C80" s="190">
        <v>24750</v>
      </c>
      <c r="D80" s="190"/>
      <c r="E80" s="190"/>
      <c r="F80" s="190"/>
      <c r="G80" s="190"/>
      <c r="H80" s="190"/>
      <c r="I80" s="309">
        <f t="shared" si="5"/>
        <v>24750</v>
      </c>
    </row>
    <row r="81" spans="1:9" ht="12.75">
      <c r="A81" s="142">
        <v>7</v>
      </c>
      <c r="B81" s="147" t="s">
        <v>424</v>
      </c>
      <c r="C81" s="190"/>
      <c r="D81" s="190"/>
      <c r="E81" s="190">
        <v>100000</v>
      </c>
      <c r="F81" s="190"/>
      <c r="G81" s="190"/>
      <c r="H81" s="190"/>
      <c r="I81" s="309">
        <f t="shared" si="5"/>
        <v>100000</v>
      </c>
    </row>
    <row r="82" spans="1:9" ht="12.75">
      <c r="A82" s="142">
        <v>8</v>
      </c>
      <c r="B82" s="147" t="s">
        <v>425</v>
      </c>
      <c r="C82" s="190"/>
      <c r="D82" s="190"/>
      <c r="E82" s="190"/>
      <c r="F82" s="190"/>
      <c r="G82" s="190">
        <f>570+3220+1610</f>
        <v>5400</v>
      </c>
      <c r="H82" s="190"/>
      <c r="I82" s="309">
        <f t="shared" si="5"/>
        <v>5400</v>
      </c>
    </row>
    <row r="83" spans="1:9" ht="12.75">
      <c r="A83" s="142">
        <v>9</v>
      </c>
      <c r="B83" s="147" t="s">
        <v>426</v>
      </c>
      <c r="C83" s="190">
        <v>16000</v>
      </c>
      <c r="D83" s="190">
        <v>6000</v>
      </c>
      <c r="E83" s="190"/>
      <c r="F83" s="190"/>
      <c r="G83" s="190"/>
      <c r="H83" s="190"/>
      <c r="I83" s="309">
        <f t="shared" si="5"/>
        <v>22000</v>
      </c>
    </row>
    <row r="84" spans="1:9" ht="12.75">
      <c r="A84" s="142">
        <v>10</v>
      </c>
      <c r="B84" s="147" t="s">
        <v>427</v>
      </c>
      <c r="C84" s="190">
        <v>15000</v>
      </c>
      <c r="D84" s="190"/>
      <c r="E84" s="190"/>
      <c r="F84" s="190"/>
      <c r="G84" s="190"/>
      <c r="H84" s="190"/>
      <c r="I84" s="309">
        <f t="shared" si="5"/>
        <v>15000</v>
      </c>
    </row>
    <row r="85" spans="1:9" ht="12.75">
      <c r="A85" s="142">
        <v>11</v>
      </c>
      <c r="B85" s="147" t="s">
        <v>428</v>
      </c>
      <c r="C85" s="190"/>
      <c r="D85" s="190"/>
      <c r="E85" s="190"/>
      <c r="F85" s="190"/>
      <c r="G85" s="190">
        <f>9650+30000</f>
        <v>39650</v>
      </c>
      <c r="H85" s="190"/>
      <c r="I85" s="309">
        <f t="shared" si="5"/>
        <v>39650</v>
      </c>
    </row>
    <row r="86" spans="1:9" ht="12.75">
      <c r="A86" s="142">
        <v>12</v>
      </c>
      <c r="B86" s="147" t="s">
        <v>429</v>
      </c>
      <c r="C86" s="190"/>
      <c r="D86" s="190"/>
      <c r="E86" s="190"/>
      <c r="F86" s="190"/>
      <c r="G86" s="190">
        <v>150000</v>
      </c>
      <c r="H86" s="190"/>
      <c r="I86" s="309">
        <f t="shared" si="5"/>
        <v>150000</v>
      </c>
    </row>
    <row r="87" spans="1:9" ht="12.75">
      <c r="A87" s="142">
        <v>13</v>
      </c>
      <c r="B87" s="147" t="s">
        <v>430</v>
      </c>
      <c r="C87" s="190"/>
      <c r="D87" s="190">
        <v>4000</v>
      </c>
      <c r="E87" s="190"/>
      <c r="F87" s="190"/>
      <c r="G87" s="190"/>
      <c r="H87" s="190"/>
      <c r="I87" s="309">
        <f t="shared" si="5"/>
        <v>4000</v>
      </c>
    </row>
    <row r="88" spans="1:9" ht="12.75">
      <c r="A88" s="142">
        <v>14</v>
      </c>
      <c r="B88" s="147" t="s">
        <v>431</v>
      </c>
      <c r="C88" s="190"/>
      <c r="D88" s="190"/>
      <c r="E88" s="190"/>
      <c r="F88" s="190"/>
      <c r="G88" s="190"/>
      <c r="H88" s="190"/>
      <c r="I88" s="309">
        <f t="shared" si="5"/>
        <v>0</v>
      </c>
    </row>
    <row r="89" spans="1:9" ht="12.75">
      <c r="A89" s="142">
        <v>15</v>
      </c>
      <c r="B89" s="147" t="s">
        <v>432</v>
      </c>
      <c r="C89" s="190"/>
      <c r="D89" s="190"/>
      <c r="E89" s="190"/>
      <c r="F89" s="190"/>
      <c r="G89" s="190"/>
      <c r="H89" s="190"/>
      <c r="I89" s="309">
        <f t="shared" si="5"/>
        <v>0</v>
      </c>
    </row>
    <row r="90" spans="1:9" ht="12.75">
      <c r="A90" s="142">
        <v>16</v>
      </c>
      <c r="B90" s="147" t="s">
        <v>433</v>
      </c>
      <c r="C90" s="190"/>
      <c r="D90" s="190"/>
      <c r="E90" s="190"/>
      <c r="F90" s="190"/>
      <c r="G90" s="190"/>
      <c r="H90" s="190"/>
      <c r="I90" s="309">
        <f t="shared" si="5"/>
        <v>0</v>
      </c>
    </row>
    <row r="91" spans="1:9" ht="12.75">
      <c r="A91" s="142">
        <v>17</v>
      </c>
      <c r="B91" s="147" t="s">
        <v>434</v>
      </c>
      <c r="C91" s="190"/>
      <c r="D91" s="190"/>
      <c r="E91" s="190"/>
      <c r="F91" s="190"/>
      <c r="G91" s="190"/>
      <c r="H91" s="190"/>
      <c r="I91" s="309">
        <f t="shared" si="5"/>
        <v>0</v>
      </c>
    </row>
    <row r="92" spans="1:9" ht="12.75">
      <c r="A92" s="142">
        <v>18</v>
      </c>
      <c r="B92" s="147" t="s">
        <v>435</v>
      </c>
      <c r="C92" s="190"/>
      <c r="D92" s="190"/>
      <c r="E92" s="190"/>
      <c r="F92" s="190"/>
      <c r="G92" s="190"/>
      <c r="H92" s="190"/>
      <c r="I92" s="309">
        <f t="shared" si="5"/>
        <v>0</v>
      </c>
    </row>
    <row r="93" spans="1:9" ht="12.75">
      <c r="A93" s="142">
        <v>19</v>
      </c>
      <c r="B93" s="147" t="s">
        <v>436</v>
      </c>
      <c r="C93" s="190"/>
      <c r="D93" s="190"/>
      <c r="E93" s="190"/>
      <c r="F93" s="190"/>
      <c r="G93" s="190"/>
      <c r="H93" s="190"/>
      <c r="I93" s="309">
        <f t="shared" si="5"/>
        <v>0</v>
      </c>
    </row>
    <row r="94" spans="1:9" ht="12.75">
      <c r="A94" s="142">
        <v>20</v>
      </c>
      <c r="B94" s="147" t="s">
        <v>437</v>
      </c>
      <c r="C94" s="190"/>
      <c r="D94" s="190"/>
      <c r="E94" s="190"/>
      <c r="F94" s="190"/>
      <c r="G94" s="190"/>
      <c r="H94" s="190"/>
      <c r="I94" s="309">
        <f t="shared" si="5"/>
        <v>0</v>
      </c>
    </row>
    <row r="95" spans="1:9" ht="12.75">
      <c r="A95" s="142">
        <v>21</v>
      </c>
      <c r="B95" s="147" t="s">
        <v>438</v>
      </c>
      <c r="C95" s="190">
        <v>7500</v>
      </c>
      <c r="D95" s="190">
        <v>10000</v>
      </c>
      <c r="E95" s="190">
        <v>100000</v>
      </c>
      <c r="F95" s="190">
        <v>7000</v>
      </c>
      <c r="G95" s="190"/>
      <c r="H95" s="190"/>
      <c r="I95" s="309">
        <f t="shared" si="5"/>
        <v>124500</v>
      </c>
    </row>
    <row r="96" spans="1:9" ht="12.75">
      <c r="A96" s="142" t="s">
        <v>801</v>
      </c>
      <c r="B96" s="147" t="s">
        <v>802</v>
      </c>
      <c r="C96" s="190"/>
      <c r="D96" s="190"/>
      <c r="E96" s="190"/>
      <c r="F96" s="190">
        <v>44600</v>
      </c>
      <c r="G96" s="190">
        <v>104070</v>
      </c>
      <c r="H96" s="190">
        <v>18310</v>
      </c>
      <c r="I96" s="309">
        <f t="shared" si="5"/>
        <v>166980</v>
      </c>
    </row>
    <row r="97" spans="1:10" ht="12.75">
      <c r="A97" s="307"/>
      <c r="B97" s="308" t="s">
        <v>182</v>
      </c>
      <c r="C97" s="309">
        <f aca="true" t="shared" si="6" ref="C97:I97">SUM(C75:C96)</f>
        <v>69610</v>
      </c>
      <c r="D97" s="309">
        <f t="shared" si="6"/>
        <v>20000</v>
      </c>
      <c r="E97" s="309">
        <f t="shared" si="6"/>
        <v>203000</v>
      </c>
      <c r="F97" s="309">
        <f>SUM(F75:F96)</f>
        <v>51600</v>
      </c>
      <c r="G97" s="309">
        <f>SUM(G75:G96)</f>
        <v>299120</v>
      </c>
      <c r="H97" s="309">
        <f t="shared" si="6"/>
        <v>1118310</v>
      </c>
      <c r="I97" s="309">
        <f t="shared" si="6"/>
        <v>1761640</v>
      </c>
      <c r="J97" s="46"/>
    </row>
    <row r="98" spans="1:9" ht="12.75">
      <c r="A98" s="43" t="str">
        <f>+A43</f>
        <v>Ordenanza N° 5677/08</v>
      </c>
      <c r="B98" s="43"/>
      <c r="C98" s="43"/>
      <c r="D98" s="43"/>
      <c r="E98" s="43"/>
      <c r="F98" s="388"/>
      <c r="G98" s="389"/>
      <c r="H98" s="388"/>
      <c r="I98" s="43"/>
    </row>
    <row r="99" spans="1:9" ht="12.75">
      <c r="A99" s="500" t="s">
        <v>328</v>
      </c>
      <c r="B99" s="500"/>
      <c r="C99" s="500"/>
      <c r="D99" s="500"/>
      <c r="E99" s="500"/>
      <c r="F99" s="500"/>
      <c r="G99" s="500"/>
      <c r="H99" s="500"/>
      <c r="I99" s="500"/>
    </row>
    <row r="100" spans="1:9" ht="12.75">
      <c r="A100" s="49" t="s">
        <v>548</v>
      </c>
      <c r="B100" s="14" t="s">
        <v>183</v>
      </c>
      <c r="C100" s="43"/>
      <c r="D100" s="43"/>
      <c r="E100" s="43"/>
      <c r="F100" s="43"/>
      <c r="G100" s="43"/>
      <c r="H100" s="43"/>
      <c r="I100" s="43"/>
    </row>
    <row r="101" spans="1:9" ht="12.75">
      <c r="A101" s="500" t="s">
        <v>573</v>
      </c>
      <c r="B101" s="500"/>
      <c r="C101" s="500"/>
      <c r="D101" s="500"/>
      <c r="E101" s="500"/>
      <c r="F101" s="500"/>
      <c r="G101" s="500"/>
      <c r="H101" s="500"/>
      <c r="I101" s="500"/>
    </row>
    <row r="102" spans="1:9" ht="12.7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10" ht="12.75">
      <c r="A103" s="310" t="s">
        <v>167</v>
      </c>
      <c r="B103" s="310" t="s">
        <v>576</v>
      </c>
      <c r="C103" s="310" t="s">
        <v>183</v>
      </c>
      <c r="D103" s="310" t="s">
        <v>198</v>
      </c>
      <c r="E103" s="310" t="s">
        <v>550</v>
      </c>
      <c r="F103" s="310" t="s">
        <v>199</v>
      </c>
      <c r="G103" s="310" t="s">
        <v>332</v>
      </c>
      <c r="H103" s="310" t="s">
        <v>551</v>
      </c>
      <c r="I103" s="310" t="s">
        <v>182</v>
      </c>
      <c r="J103" s="46"/>
    </row>
    <row r="104" spans="1:10" ht="12.75">
      <c r="A104" s="310"/>
      <c r="B104" s="310"/>
      <c r="C104" s="310" t="s">
        <v>556</v>
      </c>
      <c r="D104" s="310" t="s">
        <v>552</v>
      </c>
      <c r="E104" s="310" t="s">
        <v>565</v>
      </c>
      <c r="F104" s="310" t="s">
        <v>553</v>
      </c>
      <c r="G104" s="310" t="s">
        <v>333</v>
      </c>
      <c r="H104" s="310" t="s">
        <v>566</v>
      </c>
      <c r="I104" s="310"/>
      <c r="J104" s="47"/>
    </row>
    <row r="105" spans="1:9" ht="12.75">
      <c r="A105" s="45" t="s">
        <v>562</v>
      </c>
      <c r="B105" s="43"/>
      <c r="C105" s="43"/>
      <c r="D105" s="43"/>
      <c r="E105" s="43"/>
      <c r="F105" s="43"/>
      <c r="G105" s="43"/>
      <c r="H105" s="43"/>
      <c r="I105" s="43"/>
    </row>
    <row r="106" spans="1:9" ht="12.75">
      <c r="A106" s="142">
        <v>1</v>
      </c>
      <c r="B106" s="147" t="s">
        <v>439</v>
      </c>
      <c r="C106" s="190"/>
      <c r="D106" s="190"/>
      <c r="E106" s="190"/>
      <c r="F106" s="190"/>
      <c r="G106" s="190"/>
      <c r="H106" s="190">
        <v>154100</v>
      </c>
      <c r="I106" s="309">
        <f aca="true" t="shared" si="7" ref="I106:I116">SUM(C106:H106)</f>
        <v>154100</v>
      </c>
    </row>
    <row r="107" spans="1:9" ht="12.75">
      <c r="A107" s="142">
        <v>2</v>
      </c>
      <c r="B107" s="147" t="s">
        <v>440</v>
      </c>
      <c r="C107" s="190"/>
      <c r="D107" s="190"/>
      <c r="E107" s="190"/>
      <c r="F107" s="190"/>
      <c r="G107" s="190"/>
      <c r="H107" s="190"/>
      <c r="I107" s="309">
        <f t="shared" si="7"/>
        <v>0</v>
      </c>
    </row>
    <row r="108" spans="1:9" ht="12.75">
      <c r="A108" s="142">
        <v>3</v>
      </c>
      <c r="B108" s="147" t="s">
        <v>441</v>
      </c>
      <c r="C108" s="190"/>
      <c r="D108" s="190"/>
      <c r="E108" s="190"/>
      <c r="F108" s="190"/>
      <c r="G108" s="190"/>
      <c r="H108" s="190"/>
      <c r="I108" s="309">
        <f t="shared" si="7"/>
        <v>0</v>
      </c>
    </row>
    <row r="109" spans="1:9" ht="12.75">
      <c r="A109" s="142">
        <v>4</v>
      </c>
      <c r="B109" s="147" t="s">
        <v>442</v>
      </c>
      <c r="C109" s="190"/>
      <c r="D109" s="190"/>
      <c r="E109" s="190"/>
      <c r="F109" s="190"/>
      <c r="G109" s="190"/>
      <c r="H109" s="190"/>
      <c r="I109" s="309">
        <f t="shared" si="7"/>
        <v>0</v>
      </c>
    </row>
    <row r="110" spans="1:9" ht="12.75">
      <c r="A110" s="142">
        <v>5</v>
      </c>
      <c r="B110" s="147" t="s">
        <v>443</v>
      </c>
      <c r="C110" s="190"/>
      <c r="D110" s="190"/>
      <c r="E110" s="190"/>
      <c r="F110" s="190"/>
      <c r="G110" s="190"/>
      <c r="H110" s="190"/>
      <c r="I110" s="309">
        <f t="shared" si="7"/>
        <v>0</v>
      </c>
    </row>
    <row r="111" spans="1:9" ht="12.75">
      <c r="A111" s="142">
        <v>6</v>
      </c>
      <c r="B111" s="147" t="s">
        <v>444</v>
      </c>
      <c r="C111" s="190">
        <v>10000</v>
      </c>
      <c r="D111" s="190"/>
      <c r="E111" s="190"/>
      <c r="F111" s="190"/>
      <c r="G111" s="190"/>
      <c r="H111" s="190"/>
      <c r="I111" s="309">
        <f t="shared" si="7"/>
        <v>10000</v>
      </c>
    </row>
    <row r="112" spans="1:9" ht="12.75">
      <c r="A112" s="142">
        <v>7</v>
      </c>
      <c r="B112" s="147" t="s">
        <v>452</v>
      </c>
      <c r="C112" s="190"/>
      <c r="D112" s="190"/>
      <c r="E112" s="190"/>
      <c r="F112" s="190"/>
      <c r="G112" s="190"/>
      <c r="H112" s="190"/>
      <c r="I112" s="309">
        <f t="shared" si="7"/>
        <v>0</v>
      </c>
    </row>
    <row r="113" spans="1:9" ht="12.75">
      <c r="A113" s="142">
        <v>8</v>
      </c>
      <c r="B113" s="147" t="s">
        <v>453</v>
      </c>
      <c r="C113" s="190">
        <v>8000</v>
      </c>
      <c r="D113" s="190">
        <v>5500</v>
      </c>
      <c r="E113" s="190">
        <v>4000</v>
      </c>
      <c r="F113" s="190">
        <v>4000</v>
      </c>
      <c r="G113" s="190"/>
      <c r="H113" s="190"/>
      <c r="I113" s="309">
        <f t="shared" si="7"/>
        <v>21500</v>
      </c>
    </row>
    <row r="114" spans="1:9" ht="12.75">
      <c r="A114" s="142">
        <v>9</v>
      </c>
      <c r="B114" s="147" t="s">
        <v>456</v>
      </c>
      <c r="C114" s="190">
        <v>3000</v>
      </c>
      <c r="D114" s="190">
        <v>3000</v>
      </c>
      <c r="E114" s="190">
        <v>4000</v>
      </c>
      <c r="F114" s="190"/>
      <c r="G114" s="190"/>
      <c r="H114" s="190"/>
      <c r="I114" s="309">
        <f t="shared" si="7"/>
        <v>10000</v>
      </c>
    </row>
    <row r="115" spans="1:9" ht="12.75">
      <c r="A115" s="142">
        <v>10</v>
      </c>
      <c r="B115" s="147" t="s">
        <v>454</v>
      </c>
      <c r="C115" s="190">
        <v>7500</v>
      </c>
      <c r="D115" s="190"/>
      <c r="E115" s="190"/>
      <c r="F115" s="190"/>
      <c r="G115" s="190"/>
      <c r="H115" s="190"/>
      <c r="I115" s="309">
        <f t="shared" si="7"/>
        <v>7500</v>
      </c>
    </row>
    <row r="116" spans="1:9" ht="12.75">
      <c r="A116" s="142" t="s">
        <v>470</v>
      </c>
      <c r="B116" s="147" t="s">
        <v>455</v>
      </c>
      <c r="C116" s="190"/>
      <c r="D116" s="190"/>
      <c r="E116" s="190"/>
      <c r="F116" s="190"/>
      <c r="G116" s="190"/>
      <c r="H116" s="190"/>
      <c r="I116" s="309">
        <f t="shared" si="7"/>
        <v>0</v>
      </c>
    </row>
    <row r="117" spans="1:10" ht="12.75">
      <c r="A117" s="307"/>
      <c r="B117" s="308" t="s">
        <v>182</v>
      </c>
      <c r="C117" s="309">
        <f aca="true" t="shared" si="8" ref="C117:I117">SUM(C106:C116)</f>
        <v>28500</v>
      </c>
      <c r="D117" s="309">
        <f t="shared" si="8"/>
        <v>8500</v>
      </c>
      <c r="E117" s="309">
        <f t="shared" si="8"/>
        <v>8000</v>
      </c>
      <c r="F117" s="309">
        <f t="shared" si="8"/>
        <v>4000</v>
      </c>
      <c r="G117" s="309">
        <f t="shared" si="8"/>
        <v>0</v>
      </c>
      <c r="H117" s="309">
        <f t="shared" si="8"/>
        <v>154100</v>
      </c>
      <c r="I117" s="309">
        <f t="shared" si="8"/>
        <v>203100</v>
      </c>
      <c r="J117" s="46"/>
    </row>
  </sheetData>
  <sheetProtection/>
  <mergeCells count="6">
    <mergeCell ref="A99:I99"/>
    <mergeCell ref="A101:I101"/>
    <mergeCell ref="A46:I46"/>
    <mergeCell ref="A2:I2"/>
    <mergeCell ref="A4:I4"/>
    <mergeCell ref="A44:I44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75" r:id="rId1"/>
  <rowBreaks count="2" manualBreakCount="2">
    <brk id="42" max="255" man="1"/>
    <brk id="9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zoomScaleNormal="75" zoomScalePageLayoutView="0" workbookViewId="0" topLeftCell="B2">
      <selection activeCell="A1125" sqref="A1125:D1125"/>
    </sheetView>
  </sheetViews>
  <sheetFormatPr defaultColWidth="11.421875" defaultRowHeight="12.75"/>
  <cols>
    <col min="1" max="1" width="37.8515625" style="0" customWidth="1"/>
    <col min="2" max="2" width="15.28125" style="0" bestFit="1" customWidth="1"/>
    <col min="3" max="3" width="12.8515625" style="0" bestFit="1" customWidth="1"/>
    <col min="4" max="4" width="12.7109375" style="0" customWidth="1"/>
    <col min="5" max="5" width="16.57421875" style="0" bestFit="1" customWidth="1"/>
    <col min="6" max="6" width="13.00390625" style="0" customWidth="1"/>
    <col min="7" max="7" width="13.7109375" style="0" bestFit="1" customWidth="1"/>
    <col min="8" max="8" width="13.421875" style="0" customWidth="1"/>
    <col min="9" max="9" width="13.7109375" style="0" bestFit="1" customWidth="1"/>
    <col min="10" max="10" width="14.140625" style="0" bestFit="1" customWidth="1"/>
    <col min="11" max="11" width="13.421875" style="0" bestFit="1" customWidth="1"/>
    <col min="12" max="12" width="13.57421875" style="0" bestFit="1" customWidth="1"/>
    <col min="13" max="13" width="11.57421875" style="0" bestFit="1" customWidth="1"/>
  </cols>
  <sheetData>
    <row r="1" spans="1:12" ht="12.75">
      <c r="A1" s="50" t="str">
        <f>+ANEXO1!A1</f>
        <v>Ordenanza N° 5677/08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>
      <c r="A2" s="497" t="s">
        <v>326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3"/>
    </row>
    <row r="3" spans="1:12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2.75">
      <c r="A4" s="500" t="s">
        <v>180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43"/>
    </row>
    <row r="5" spans="1:12" ht="12.75">
      <c r="A5" s="500" t="s">
        <v>238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43"/>
    </row>
    <row r="6" spans="1:12" ht="13.5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2.75" customHeight="1" thickBot="1">
      <c r="A7" s="131" t="s">
        <v>124</v>
      </c>
      <c r="B7" s="312" t="s">
        <v>182</v>
      </c>
      <c r="C7" s="131" t="s">
        <v>239</v>
      </c>
      <c r="D7" s="131" t="s">
        <v>571</v>
      </c>
      <c r="E7" s="131" t="s">
        <v>788</v>
      </c>
      <c r="F7" s="131" t="s">
        <v>240</v>
      </c>
      <c r="G7" s="131" t="s">
        <v>241</v>
      </c>
      <c r="H7" s="131" t="s">
        <v>72</v>
      </c>
      <c r="I7" s="131" t="s">
        <v>778</v>
      </c>
      <c r="J7" s="131" t="s">
        <v>313</v>
      </c>
      <c r="K7" s="131" t="s">
        <v>277</v>
      </c>
      <c r="L7" s="131" t="s">
        <v>493</v>
      </c>
      <c r="M7" s="131" t="s">
        <v>784</v>
      </c>
    </row>
    <row r="8" spans="1:13" s="14" customFormat="1" ht="13.5" thickBot="1">
      <c r="A8" s="30"/>
      <c r="B8" s="31"/>
      <c r="C8" s="31">
        <v>211</v>
      </c>
      <c r="D8" s="31" t="s">
        <v>334</v>
      </c>
      <c r="E8" s="31">
        <v>221</v>
      </c>
      <c r="F8" s="31">
        <v>231</v>
      </c>
      <c r="G8" s="31">
        <v>241</v>
      </c>
      <c r="H8" s="31" t="s">
        <v>73</v>
      </c>
      <c r="I8" s="31">
        <v>251</v>
      </c>
      <c r="J8" s="31">
        <v>261</v>
      </c>
      <c r="K8" s="31" t="s">
        <v>874</v>
      </c>
      <c r="L8" s="31" t="s">
        <v>779</v>
      </c>
      <c r="M8" s="31" t="s">
        <v>789</v>
      </c>
    </row>
    <row r="9" spans="1:13" ht="13.5" thickBot="1">
      <c r="A9" s="136" t="s">
        <v>127</v>
      </c>
      <c r="B9" s="318">
        <f aca="true" t="shared" si="0" ref="B9:J9">+SUM(B11:B14)</f>
        <v>31860300</v>
      </c>
      <c r="C9" s="137">
        <f t="shared" si="0"/>
        <v>1606070</v>
      </c>
      <c r="D9" s="137">
        <f>+SUM(D11:D14)</f>
        <v>941750</v>
      </c>
      <c r="E9" s="137">
        <f t="shared" si="0"/>
        <v>2767900</v>
      </c>
      <c r="F9" s="137">
        <f t="shared" si="0"/>
        <v>2518980</v>
      </c>
      <c r="G9" s="137">
        <f>+SUM(G11:G14)</f>
        <v>4603210</v>
      </c>
      <c r="H9" s="137">
        <f>+SUM(H11:H14)</f>
        <v>823180</v>
      </c>
      <c r="I9" s="137">
        <f t="shared" si="0"/>
        <v>2632710</v>
      </c>
      <c r="J9" s="137">
        <f t="shared" si="0"/>
        <v>10210650</v>
      </c>
      <c r="K9" s="137">
        <f>+SUM(K11:K14)</f>
        <v>2815990</v>
      </c>
      <c r="L9" s="137">
        <f>+SUM(L11:L14)</f>
        <v>2551490</v>
      </c>
      <c r="M9" s="137">
        <f>+SUM(M11:M14)</f>
        <v>388370</v>
      </c>
    </row>
    <row r="10" spans="1:13" ht="12.75">
      <c r="A10" s="59"/>
      <c r="B10" s="368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</row>
    <row r="11" spans="1:13" ht="12.75">
      <c r="A11" s="117" t="s">
        <v>188</v>
      </c>
      <c r="B11" s="369">
        <f>+SUM(C11:M11)</f>
        <v>20731090</v>
      </c>
      <c r="C11" s="195">
        <f>+'Gob juris'!G8</f>
        <v>560960</v>
      </c>
      <c r="D11" s="195">
        <f>+'Gob juris'!G36</f>
        <v>430170</v>
      </c>
      <c r="E11" s="195">
        <f>+'Gob juris'!G64</f>
        <v>2563480</v>
      </c>
      <c r="F11" s="195">
        <f>+'Gob juris'!G92</f>
        <v>1848870</v>
      </c>
      <c r="G11" s="195">
        <f>+'Gob juris'!G121</f>
        <v>2006760</v>
      </c>
      <c r="H11" s="195">
        <f>+'Gob juris'!G149</f>
        <v>288220</v>
      </c>
      <c r="I11" s="195">
        <f>+'Gob juris'!G177</f>
        <v>1923740</v>
      </c>
      <c r="J11" s="195">
        <f>+'Gob juris'!G206</f>
        <v>7896780</v>
      </c>
      <c r="K11" s="195">
        <f>+'Gob juris'!G234</f>
        <v>684480</v>
      </c>
      <c r="L11" s="195">
        <f>+'Gob juris'!G263</f>
        <v>2219850</v>
      </c>
      <c r="M11" s="195">
        <f>+'Gob juris'!G291</f>
        <v>307780</v>
      </c>
    </row>
    <row r="12" spans="1:13" ht="12.75">
      <c r="A12" s="117" t="s">
        <v>189</v>
      </c>
      <c r="B12" s="369">
        <f>+SUM(C12:M12)</f>
        <v>1031690</v>
      </c>
      <c r="C12" s="195">
        <f>+'Gob juris'!G11</f>
        <v>59750</v>
      </c>
      <c r="D12" s="195">
        <f>+'Gob juris'!G39</f>
        <v>40390</v>
      </c>
      <c r="E12" s="195">
        <f>+'Gob juris'!G67</f>
        <v>82830</v>
      </c>
      <c r="F12" s="195">
        <f>+'Gob juris'!G95</f>
        <v>87680</v>
      </c>
      <c r="G12" s="195">
        <f>+'Gob juris'!G124</f>
        <v>127930</v>
      </c>
      <c r="H12" s="195">
        <f>+'Gob juris'!G152</f>
        <v>93830</v>
      </c>
      <c r="I12" s="195">
        <f>+'Gob juris'!G180</f>
        <v>14520</v>
      </c>
      <c r="J12" s="195">
        <f>+'Gob juris'!G209</f>
        <v>401260</v>
      </c>
      <c r="K12" s="195">
        <f>+'Gob juris'!G237</f>
        <v>6490</v>
      </c>
      <c r="L12" s="195">
        <f>+'Gob juris'!G266</f>
        <v>93840</v>
      </c>
      <c r="M12" s="195">
        <f>+'Gob juris'!G294</f>
        <v>23170</v>
      </c>
    </row>
    <row r="13" spans="1:13" ht="12.75">
      <c r="A13" s="117" t="s">
        <v>190</v>
      </c>
      <c r="B13" s="369">
        <f>+SUM(C13:M13)</f>
        <v>8307490</v>
      </c>
      <c r="C13" s="195">
        <f>+'Gob juris'!G12</f>
        <v>737880</v>
      </c>
      <c r="D13" s="195">
        <f>+'Gob juris'!G40</f>
        <v>471190</v>
      </c>
      <c r="E13" s="195">
        <f>+'Gob juris'!G68</f>
        <v>121590</v>
      </c>
      <c r="F13" s="195">
        <f>+'Gob juris'!G96</f>
        <v>582430</v>
      </c>
      <c r="G13" s="195">
        <f>+'Gob juris'!G125</f>
        <v>2468520</v>
      </c>
      <c r="H13" s="195">
        <f>+'Gob juris'!G153</f>
        <v>441130</v>
      </c>
      <c r="I13" s="195">
        <f>+'Gob juris'!G181</f>
        <v>464450</v>
      </c>
      <c r="J13" s="195">
        <f>+'Gob juris'!G210</f>
        <v>1912610</v>
      </c>
      <c r="K13" s="195">
        <f>+'Gob juris'!G238</f>
        <v>831990</v>
      </c>
      <c r="L13" s="195">
        <f>+'Gob juris'!G267</f>
        <v>218280</v>
      </c>
      <c r="M13" s="195">
        <f>+'Gob juris'!G295</f>
        <v>57420</v>
      </c>
    </row>
    <row r="14" spans="1:13" ht="12.75">
      <c r="A14" s="117" t="s">
        <v>192</v>
      </c>
      <c r="B14" s="369">
        <f>+SUM(C14:M14)</f>
        <v>1790030</v>
      </c>
      <c r="C14" s="195">
        <f>+'Gob juris'!G15</f>
        <v>247480</v>
      </c>
      <c r="D14" s="195">
        <f>+'Gob juris'!H15</f>
        <v>0</v>
      </c>
      <c r="E14" s="195"/>
      <c r="F14" s="195"/>
      <c r="G14" s="195">
        <f>+'Gob juris'!G129</f>
        <v>0</v>
      </c>
      <c r="H14" s="195">
        <f>+'Gob juris'!H129</f>
        <v>0</v>
      </c>
      <c r="I14" s="195">
        <f>+'Gob juris'!G184</f>
        <v>230000</v>
      </c>
      <c r="J14" s="195"/>
      <c r="K14" s="195">
        <f>+'Gob juris'!G242</f>
        <v>1293030</v>
      </c>
      <c r="L14" s="195">
        <f>+'Gob juris'!G271</f>
        <v>19520</v>
      </c>
      <c r="M14" s="195"/>
    </row>
    <row r="15" spans="1:13" ht="13.5" thickBot="1">
      <c r="A15" s="59"/>
      <c r="B15" s="370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1:13" ht="13.5" thickBot="1">
      <c r="A16" s="136" t="s">
        <v>136</v>
      </c>
      <c r="B16" s="318">
        <f aca="true" t="shared" si="1" ref="B16:J16">+SUM(B18:B18)</f>
        <v>228310</v>
      </c>
      <c r="C16" s="137">
        <f t="shared" si="1"/>
        <v>34700</v>
      </c>
      <c r="D16" s="137">
        <f>+SUM(D18:D18)</f>
        <v>31610</v>
      </c>
      <c r="E16" s="137">
        <f t="shared" si="1"/>
        <v>23290</v>
      </c>
      <c r="F16" s="137">
        <f t="shared" si="1"/>
        <v>4650</v>
      </c>
      <c r="G16" s="137">
        <f t="shared" si="1"/>
        <v>46510</v>
      </c>
      <c r="H16" s="137">
        <f>+SUM(H18:H18)</f>
        <v>13340</v>
      </c>
      <c r="I16" s="137">
        <f t="shared" si="1"/>
        <v>6680</v>
      </c>
      <c r="J16" s="137">
        <f t="shared" si="1"/>
        <v>10000</v>
      </c>
      <c r="K16" s="137">
        <f>+SUM(K18:K19)</f>
        <v>8810</v>
      </c>
      <c r="L16" s="137">
        <f>+SUM(L18:L18)</f>
        <v>38580</v>
      </c>
      <c r="M16" s="137">
        <f>+SUM(M18:M18)</f>
        <v>10140</v>
      </c>
    </row>
    <row r="17" spans="1:13" ht="12.75">
      <c r="A17" s="59"/>
      <c r="B17" s="369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</row>
    <row r="18" spans="1:13" ht="12.75">
      <c r="A18" s="188" t="s">
        <v>193</v>
      </c>
      <c r="B18" s="369">
        <f>+SUM(C18:M18)</f>
        <v>228310</v>
      </c>
      <c r="C18" s="195">
        <f>+'Gob juris'!G19</f>
        <v>34700</v>
      </c>
      <c r="D18" s="195">
        <f>+'Gob juris'!G47</f>
        <v>31610</v>
      </c>
      <c r="E18" s="195">
        <f>+'Gob juris'!G75</f>
        <v>23290</v>
      </c>
      <c r="F18" s="195">
        <f>+'Gob juris'!G103</f>
        <v>4650</v>
      </c>
      <c r="G18" s="195">
        <f>+'Gob juris'!G132</f>
        <v>46510</v>
      </c>
      <c r="H18" s="195">
        <f>+'Gob juris'!G160</f>
        <v>13340</v>
      </c>
      <c r="I18" s="195">
        <f>+'Gob juris'!G188</f>
        <v>6680</v>
      </c>
      <c r="J18" s="195">
        <f>+'Gob juris'!G217</f>
        <v>10000</v>
      </c>
      <c r="K18" s="195">
        <f>+'Gob juris'!G245</f>
        <v>8810</v>
      </c>
      <c r="L18" s="195">
        <f>+'Gob juris'!G274</f>
        <v>38580</v>
      </c>
      <c r="M18" s="195">
        <f>+'Gob juris'!G302</f>
        <v>10140</v>
      </c>
    </row>
    <row r="19" spans="1:13" ht="13.5" thickBot="1">
      <c r="A19" s="59"/>
      <c r="B19" s="369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</row>
    <row r="20" spans="1:13" ht="13.5" thickBot="1">
      <c r="A20" s="136" t="s">
        <v>141</v>
      </c>
      <c r="B20" s="318">
        <f aca="true" t="shared" si="2" ref="B20:J20">+SUM(B22:B22)</f>
        <v>0</v>
      </c>
      <c r="C20" s="137">
        <f t="shared" si="2"/>
        <v>0</v>
      </c>
      <c r="D20" s="137">
        <f>+SUM(D22:D22)</f>
        <v>0</v>
      </c>
      <c r="E20" s="137">
        <f t="shared" si="2"/>
        <v>0</v>
      </c>
      <c r="F20" s="137">
        <f t="shared" si="2"/>
        <v>0</v>
      </c>
      <c r="G20" s="137">
        <f t="shared" si="2"/>
        <v>0</v>
      </c>
      <c r="H20" s="137">
        <f>+SUM(H22:H22)</f>
        <v>0</v>
      </c>
      <c r="I20" s="137">
        <f t="shared" si="2"/>
        <v>0</v>
      </c>
      <c r="J20" s="137">
        <f t="shared" si="2"/>
        <v>0</v>
      </c>
      <c r="K20" s="137">
        <f>+SUM(K21:K21)</f>
        <v>0</v>
      </c>
      <c r="L20" s="137">
        <f>+SUM(L22:L22)</f>
        <v>0</v>
      </c>
      <c r="M20" s="137">
        <f>+SUM(M22:M22)</f>
        <v>0</v>
      </c>
    </row>
    <row r="21" spans="1:13" ht="12.75">
      <c r="A21" s="59"/>
      <c r="B21" s="369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</row>
    <row r="22" spans="1:13" ht="12.75">
      <c r="A22" s="117" t="s">
        <v>196</v>
      </c>
      <c r="B22" s="369">
        <f>+SUM(C22:M22)</f>
        <v>0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1:13" ht="13.5" thickBot="1">
      <c r="A23" s="59"/>
      <c r="B23" s="369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</row>
    <row r="24" spans="1:13" ht="13.5" thickBot="1">
      <c r="A24" s="202" t="s">
        <v>149</v>
      </c>
      <c r="B24" s="319">
        <f aca="true" t="shared" si="3" ref="B24:J24">+B9+B16+B20</f>
        <v>32088610</v>
      </c>
      <c r="C24" s="319">
        <f t="shared" si="3"/>
        <v>1640770</v>
      </c>
      <c r="D24" s="319">
        <f>+D9+D16+D20</f>
        <v>973360</v>
      </c>
      <c r="E24" s="319">
        <f t="shared" si="3"/>
        <v>2791190</v>
      </c>
      <c r="F24" s="319">
        <f t="shared" si="3"/>
        <v>2523630</v>
      </c>
      <c r="G24" s="319">
        <f t="shared" si="3"/>
        <v>4649720</v>
      </c>
      <c r="H24" s="319">
        <f>+H9+H16+H20</f>
        <v>836520</v>
      </c>
      <c r="I24" s="319">
        <f t="shared" si="3"/>
        <v>2639390</v>
      </c>
      <c r="J24" s="319">
        <f t="shared" si="3"/>
        <v>10220650</v>
      </c>
      <c r="K24" s="319">
        <f>+K9+K16+K20</f>
        <v>2824800</v>
      </c>
      <c r="L24" s="319">
        <f>+L9+L16+L20</f>
        <v>2590070</v>
      </c>
      <c r="M24" s="319">
        <f>+M9+M16+M20</f>
        <v>398510</v>
      </c>
    </row>
    <row r="25" ht="12.75">
      <c r="J25" s="3"/>
    </row>
    <row r="26" spans="2:10" ht="12.75">
      <c r="B26" s="1"/>
      <c r="J26" s="4"/>
    </row>
    <row r="27" spans="2:12" ht="12.75">
      <c r="B27" s="3"/>
      <c r="C27" s="3"/>
      <c r="D27" s="3"/>
      <c r="E27" s="3"/>
      <c r="F27" s="3"/>
      <c r="G27" s="3"/>
      <c r="H27" s="3"/>
      <c r="I27" s="3"/>
      <c r="J27" s="5"/>
      <c r="K27" s="3"/>
      <c r="L27" s="3"/>
    </row>
    <row r="28" spans="1:12" ht="12.75">
      <c r="A28" s="8"/>
      <c r="B28" s="4"/>
      <c r="C28" s="4"/>
      <c r="D28" s="4"/>
      <c r="E28" s="4"/>
      <c r="F28" s="4"/>
      <c r="G28" s="4"/>
      <c r="H28" s="4"/>
      <c r="I28" s="4"/>
      <c r="K28" s="4"/>
      <c r="L28" s="4"/>
    </row>
    <row r="29" spans="2:12" ht="12.75">
      <c r="B29" s="5"/>
      <c r="C29" s="5"/>
      <c r="D29" s="5"/>
      <c r="E29" s="5"/>
      <c r="F29" s="5"/>
      <c r="G29" s="5"/>
      <c r="H29" s="5"/>
      <c r="I29" s="5"/>
      <c r="K29" s="5"/>
      <c r="L29" s="5"/>
    </row>
  </sheetData>
  <sheetProtection/>
  <mergeCells count="3">
    <mergeCell ref="A2:K2"/>
    <mergeCell ref="A4:K4"/>
    <mergeCell ref="A5:K5"/>
  </mergeCells>
  <printOptions horizontalCentered="1"/>
  <pageMargins left="0.1968503937007874" right="0.1968503937007874" top="0.5905511811023623" bottom="0.3937007874015748" header="0.1968503937007874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Godoy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Presupuesto</dc:creator>
  <cp:keywords/>
  <dc:description/>
  <cp:lastModifiedBy>Roberto Pérez</cp:lastModifiedBy>
  <cp:lastPrinted>2008-12-04T13:30:44Z</cp:lastPrinted>
  <dcterms:created xsi:type="dcterms:W3CDTF">2001-08-16T16:42:38Z</dcterms:created>
  <dcterms:modified xsi:type="dcterms:W3CDTF">2009-10-13T15:30:34Z</dcterms:modified>
  <cp:category/>
  <cp:version/>
  <cp:contentType/>
  <cp:contentStatus/>
</cp:coreProperties>
</file>