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2-2023\"/>
    </mc:Choice>
  </mc:AlternateContent>
  <xr:revisionPtr revIDLastSave="0" documentId="8_{219400B2-7DC8-4180-ACBD-57BD1B376D80}" xr6:coauthVersionLast="47" xr6:coauthVersionMax="47" xr10:uidLastSave="{00000000-0000-0000-0000-000000000000}"/>
  <bookViews>
    <workbookView xWindow="-28920" yWindow="-120" windowWidth="29040" windowHeight="15840" xr2:uid="{729AC2BB-5305-415C-B356-0550CBB29561}"/>
  </bookViews>
  <sheets>
    <sheet name="ACUM " sheetId="1" r:id="rId1"/>
  </sheets>
  <definedNames>
    <definedName name="_xlnm.Print_Area" localSheetId="0">'ACUM '!$A$1:$G$126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1" l="1"/>
  <c r="E124" i="1"/>
  <c r="E123" i="1"/>
  <c r="G123" i="1" s="1"/>
  <c r="E122" i="1"/>
  <c r="E120" i="1" s="1"/>
  <c r="G121" i="1"/>
  <c r="E121" i="1"/>
  <c r="F120" i="1"/>
  <c r="D120" i="1"/>
  <c r="C120" i="1"/>
  <c r="B120" i="1"/>
  <c r="E117" i="1"/>
  <c r="G117" i="1" s="1"/>
  <c r="E116" i="1"/>
  <c r="G116" i="1" s="1"/>
  <c r="G115" i="1"/>
  <c r="E115" i="1"/>
  <c r="E114" i="1"/>
  <c r="G114" i="1" s="1"/>
  <c r="F113" i="1"/>
  <c r="E113" i="1"/>
  <c r="D113" i="1"/>
  <c r="C113" i="1"/>
  <c r="B113" i="1"/>
  <c r="E112" i="1"/>
  <c r="G112" i="1" s="1"/>
  <c r="F111" i="1"/>
  <c r="D111" i="1"/>
  <c r="C111" i="1"/>
  <c r="C107" i="1" s="1"/>
  <c r="B111" i="1"/>
  <c r="E111" i="1" s="1"/>
  <c r="G110" i="1"/>
  <c r="E110" i="1"/>
  <c r="E109" i="1"/>
  <c r="G109" i="1" s="1"/>
  <c r="F108" i="1"/>
  <c r="E108" i="1"/>
  <c r="G108" i="1" s="1"/>
  <c r="D108" i="1"/>
  <c r="D107" i="1" s="1"/>
  <c r="C108" i="1"/>
  <c r="B108" i="1"/>
  <c r="F107" i="1"/>
  <c r="E106" i="1"/>
  <c r="G106" i="1" s="1"/>
  <c r="G105" i="1"/>
  <c r="E105" i="1"/>
  <c r="E104" i="1"/>
  <c r="G104" i="1" s="1"/>
  <c r="E103" i="1"/>
  <c r="G103" i="1" s="1"/>
  <c r="G102" i="1"/>
  <c r="E102" i="1"/>
  <c r="E101" i="1"/>
  <c r="G101" i="1" s="1"/>
  <c r="F100" i="1"/>
  <c r="E100" i="1"/>
  <c r="D100" i="1"/>
  <c r="C100" i="1"/>
  <c r="B100" i="1"/>
  <c r="E99" i="1"/>
  <c r="G99" i="1" s="1"/>
  <c r="G98" i="1"/>
  <c r="E98" i="1"/>
  <c r="E97" i="1"/>
  <c r="G97" i="1" s="1"/>
  <c r="E96" i="1"/>
  <c r="G96" i="1" s="1"/>
  <c r="G95" i="1"/>
  <c r="E95" i="1"/>
  <c r="E94" i="1"/>
  <c r="G94" i="1" s="1"/>
  <c r="E93" i="1"/>
  <c r="G93" i="1" s="1"/>
  <c r="G92" i="1"/>
  <c r="E92" i="1"/>
  <c r="E91" i="1"/>
  <c r="G91" i="1" s="1"/>
  <c r="E90" i="1"/>
  <c r="G90" i="1" s="1"/>
  <c r="G89" i="1"/>
  <c r="E89" i="1"/>
  <c r="F88" i="1"/>
  <c r="F87" i="1" s="1"/>
  <c r="C88" i="1"/>
  <c r="C87" i="1" s="1"/>
  <c r="C9" i="1" s="1"/>
  <c r="C118" i="1" s="1"/>
  <c r="C125" i="1" s="1"/>
  <c r="B88" i="1"/>
  <c r="E88" i="1" s="1"/>
  <c r="D87" i="1"/>
  <c r="G86" i="1"/>
  <c r="E86" i="1"/>
  <c r="F85" i="1"/>
  <c r="C85" i="1"/>
  <c r="E85" i="1" s="1"/>
  <c r="G85" i="1" s="1"/>
  <c r="G84" i="1"/>
  <c r="E84" i="1"/>
  <c r="E83" i="1"/>
  <c r="G83" i="1" s="1"/>
  <c r="E82" i="1"/>
  <c r="G82" i="1" s="1"/>
  <c r="G81" i="1"/>
  <c r="E81" i="1"/>
  <c r="E80" i="1"/>
  <c r="G80" i="1" s="1"/>
  <c r="E79" i="1"/>
  <c r="G79" i="1" s="1"/>
  <c r="G78" i="1"/>
  <c r="E78" i="1"/>
  <c r="E77" i="1"/>
  <c r="G77" i="1" s="1"/>
  <c r="E76" i="1"/>
  <c r="G76" i="1" s="1"/>
  <c r="G75" i="1"/>
  <c r="E75" i="1"/>
  <c r="E74" i="1"/>
  <c r="G74" i="1" s="1"/>
  <c r="E73" i="1"/>
  <c r="G73" i="1" s="1"/>
  <c r="G72" i="1"/>
  <c r="E72" i="1"/>
  <c r="E71" i="1"/>
  <c r="G71" i="1" s="1"/>
  <c r="E70" i="1"/>
  <c r="G70" i="1" s="1"/>
  <c r="G69" i="1"/>
  <c r="E69" i="1"/>
  <c r="E68" i="1"/>
  <c r="G68" i="1" s="1"/>
  <c r="E67" i="1"/>
  <c r="G67" i="1" s="1"/>
  <c r="G66" i="1"/>
  <c r="E66" i="1"/>
  <c r="E65" i="1"/>
  <c r="G65" i="1" s="1"/>
  <c r="E64" i="1"/>
  <c r="G64" i="1" s="1"/>
  <c r="G63" i="1"/>
  <c r="E63" i="1"/>
  <c r="E62" i="1"/>
  <c r="G62" i="1" s="1"/>
  <c r="E61" i="1"/>
  <c r="G61" i="1" s="1"/>
  <c r="G60" i="1"/>
  <c r="E60" i="1"/>
  <c r="E59" i="1"/>
  <c r="G59" i="1" s="1"/>
  <c r="E58" i="1"/>
  <c r="G58" i="1" s="1"/>
  <c r="G57" i="1"/>
  <c r="E57" i="1"/>
  <c r="E56" i="1"/>
  <c r="G56" i="1" s="1"/>
  <c r="E55" i="1"/>
  <c r="G55" i="1" s="1"/>
  <c r="G54" i="1"/>
  <c r="E54" i="1"/>
  <c r="E53" i="1"/>
  <c r="G53" i="1" s="1"/>
  <c r="E52" i="1"/>
  <c r="G52" i="1" s="1"/>
  <c r="G51" i="1"/>
  <c r="E51" i="1"/>
  <c r="E50" i="1"/>
  <c r="G50" i="1" s="1"/>
  <c r="E49" i="1"/>
  <c r="G49" i="1" s="1"/>
  <c r="G48" i="1"/>
  <c r="E48" i="1"/>
  <c r="E47" i="1"/>
  <c r="G47" i="1" s="1"/>
  <c r="E46" i="1"/>
  <c r="G46" i="1" s="1"/>
  <c r="G45" i="1"/>
  <c r="E45" i="1"/>
  <c r="E44" i="1"/>
  <c r="G44" i="1" s="1"/>
  <c r="E43" i="1"/>
  <c r="G43" i="1" s="1"/>
  <c r="G42" i="1"/>
  <c r="E42" i="1"/>
  <c r="E41" i="1"/>
  <c r="G41" i="1" s="1"/>
  <c r="E40" i="1"/>
  <c r="G40" i="1" s="1"/>
  <c r="G39" i="1"/>
  <c r="E39" i="1"/>
  <c r="E38" i="1"/>
  <c r="G38" i="1" s="1"/>
  <c r="F37" i="1"/>
  <c r="F10" i="1" s="1"/>
  <c r="D37" i="1"/>
  <c r="C37" i="1"/>
  <c r="B37" i="1"/>
  <c r="E36" i="1"/>
  <c r="G36" i="1" s="1"/>
  <c r="G35" i="1"/>
  <c r="E35" i="1"/>
  <c r="E34" i="1"/>
  <c r="G34" i="1" s="1"/>
  <c r="E33" i="1"/>
  <c r="G33" i="1" s="1"/>
  <c r="G32" i="1"/>
  <c r="E32" i="1"/>
  <c r="E31" i="1"/>
  <c r="G31" i="1" s="1"/>
  <c r="E30" i="1"/>
  <c r="G30" i="1" s="1"/>
  <c r="G29" i="1"/>
  <c r="E29" i="1"/>
  <c r="E28" i="1"/>
  <c r="G28" i="1" s="1"/>
  <c r="E27" i="1"/>
  <c r="G27" i="1" s="1"/>
  <c r="G26" i="1"/>
  <c r="E26" i="1"/>
  <c r="E25" i="1"/>
  <c r="G25" i="1" s="1"/>
  <c r="E24" i="1"/>
  <c r="G24" i="1" s="1"/>
  <c r="G23" i="1"/>
  <c r="E23" i="1"/>
  <c r="E22" i="1"/>
  <c r="G22" i="1" s="1"/>
  <c r="E21" i="1"/>
  <c r="G21" i="1" s="1"/>
  <c r="G20" i="1"/>
  <c r="E20" i="1"/>
  <c r="E19" i="1"/>
  <c r="G19" i="1" s="1"/>
  <c r="E18" i="1"/>
  <c r="G18" i="1" s="1"/>
  <c r="G17" i="1"/>
  <c r="E17" i="1"/>
  <c r="E16" i="1"/>
  <c r="G16" i="1" s="1"/>
  <c r="E15" i="1"/>
  <c r="G15" i="1" s="1"/>
  <c r="G14" i="1"/>
  <c r="E14" i="1"/>
  <c r="E13" i="1"/>
  <c r="G13" i="1" s="1"/>
  <c r="E12" i="1"/>
  <c r="G12" i="1" s="1"/>
  <c r="F11" i="1"/>
  <c r="D11" i="1"/>
  <c r="C11" i="1"/>
  <c r="B11" i="1"/>
  <c r="B10" i="1" s="1"/>
  <c r="D10" i="1"/>
  <c r="D9" i="1" s="1"/>
  <c r="D118" i="1" s="1"/>
  <c r="D125" i="1" s="1"/>
  <c r="C10" i="1"/>
  <c r="G88" i="1" l="1"/>
  <c r="E87" i="1"/>
  <c r="G100" i="1"/>
  <c r="F118" i="1"/>
  <c r="F125" i="1" s="1"/>
  <c r="G113" i="1"/>
  <c r="G11" i="1"/>
  <c r="G10" i="1" s="1"/>
  <c r="F9" i="1"/>
  <c r="G37" i="1"/>
  <c r="E107" i="1"/>
  <c r="G111" i="1"/>
  <c r="G107" i="1" s="1"/>
  <c r="G122" i="1"/>
  <c r="G120" i="1" s="1"/>
  <c r="E11" i="1"/>
  <c r="E10" i="1" s="1"/>
  <c r="B87" i="1"/>
  <c r="B9" i="1" s="1"/>
  <c r="B118" i="1" s="1"/>
  <c r="B125" i="1" s="1"/>
  <c r="B107" i="1"/>
  <c r="E37" i="1"/>
  <c r="E9" i="1" l="1"/>
  <c r="E118" i="1" s="1"/>
  <c r="E125" i="1" s="1"/>
  <c r="G87" i="1"/>
  <c r="G9" i="1" s="1"/>
  <c r="G118" i="1" s="1"/>
  <c r="G125" i="1" s="1"/>
</calcChain>
</file>

<file path=xl/sharedStrings.xml><?xml version="1.0" encoding="utf-8"?>
<sst xmlns="http://schemas.openxmlformats.org/spreadsheetml/2006/main" count="125" uniqueCount="125">
  <si>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</si>
  <si>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</si>
  <si>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</si>
  <si>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</si>
  <si>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</si>
  <si>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</si>
  <si>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</si>
  <si>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</si>
  <si>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</si>
  <si>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</si>
  <si>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</si>
  <si>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</si>
  <si>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</si>
  <si>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</si>
  <si>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</si>
  <si>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</si>
  <si>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</si>
  <si>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</si>
  <si>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</si>
  <si>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</si>
  <si>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</si>
  <si>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</si>
  <si>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</si>
  <si>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</si>
  <si>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</si>
  <si>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</si>
  <si>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</si>
  <si>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</si>
  <si>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</si>
  <si>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</si>
  <si>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</si>
  <si>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</si>
  <si>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</si>
  <si>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</si>
  <si>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</si>
  <si>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</si>
  <si>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</si>
  <si>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</si>
  <si>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</si>
  <si>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</si>
  <si>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</si>
  <si>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</si>
  <si>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</si>
  <si>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</si>
  <si>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1.3.3.02.05.31 - INT PREST PROG MUN MICROCR DA PRA JUAN          </t>
  </si>
  <si>
    <t xml:space="preserve">1.3.3.02.05.33 - INT PREST PROG MUN MICROCR COBO SANCHEZ         </t>
  </si>
  <si>
    <t xml:space="preserve">1.3.3.02.05.34 - INT PREST PROG MUN MICROCR RODRIGUEZ            </t>
  </si>
  <si>
    <t xml:space="preserve">1.3.3.02.05.37 - INT PREST PROG MUN MICROCR ALBERDI              </t>
  </si>
  <si>
    <t xml:space="preserve">1.3.3.02.05.38 - INT PREST PROG MUN MICROCR AGUILERA ADRI        </t>
  </si>
  <si>
    <t xml:space="preserve">1.3.3.02.05.39 - INT PREST PROG MUN MICROCR YAÑEZ ANALIA         </t>
  </si>
  <si>
    <t xml:space="preserve">1.3.3.02.05.40 - INT PREST PROG MUN MICROCR VILLEGAS MART        </t>
  </si>
  <si>
    <t xml:space="preserve">1.3.3.02.05.42 - INT PREST PROG MUN MICROCR CASTRO MILTON        </t>
  </si>
  <si>
    <t xml:space="preserve">1.3.3.02.05.44 - INT PREST PROG MUN MICROCR OLMEDO MARIA         </t>
  </si>
  <si>
    <t xml:space="preserve">1.3.3.02.05.46 - INT PREST PROG MUN MICROCR ROJAS REBECA         </t>
  </si>
  <si>
    <t xml:space="preserve">1.3.3.02.05.49 - INT PREST PROG MUN MICROCR GUZMAN PABLO         </t>
  </si>
  <si>
    <t xml:space="preserve">1.3.3.02.05.50 - INT PREST PROG MUN MICROCR LARA LUCIA           </t>
  </si>
  <si>
    <t xml:space="preserve">1.3.3.02.05.51 - INT PREST PROG MUN MICROCR ALBERTINI TER        </t>
  </si>
  <si>
    <t xml:space="preserve">1.3.3.02.05.53 - INT PREST PROG MUN MICROCR GARCIA MIRAND        </t>
  </si>
  <si>
    <t xml:space="preserve">1.3.3.02.05.55 - INT PREST PROG MUN MICROCR OCHOA SANDRA         </t>
  </si>
  <si>
    <t xml:space="preserve">1.3.3.02.05.57 - INT PREST PROG MUN MICROCR PEREZ MARTINE        </t>
  </si>
  <si>
    <t xml:space="preserve">1.3.3.02.05.59 - INT PREST PROG MUN MICROCR AGUAZA MARIA         </t>
  </si>
  <si>
    <t xml:space="preserve">1.3.3.02.05.63 - INT PREST PROG MUN MICROCR CARRASCO ALBE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</si>
  <si>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</si>
  <si>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</si>
  <si>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</si>
  <si>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</si>
  <si>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</si>
  <si>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</si>
  <si>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</si>
  <si>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</si>
  <si>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</si>
  <si>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1.3.3.11.01 - INGRESOS OPERATIVOS I.P.V.   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</si>
  <si>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</si>
  <si>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</si>
  <si>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</si>
  <si>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</si>
  <si>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</si>
  <si>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</si>
  <si>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</si>
  <si>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</si>
  <si>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</si>
  <si>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</si>
  <si>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</si>
  <si>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 xml:space="preserve">1.3.3.14.09 - REC. URBANO - LUCERO MIGUEL ANGEL - PROG           </t>
  </si>
  <si>
    <t xml:space="preserve">1.3.3.14.24 - REC. URBANO ATAMPI ROMINA BELEN PROG. TA           </t>
  </si>
  <si>
    <t xml:space="preserve"> -SECTOR PRIVADO                                                                                              </t>
  </si>
  <si>
    <t xml:space="preserve">1.4.1.04 - GRUPO DE FUNDACIONES DE EMPRESAS EDUTEC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</si>
  <si>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</si>
  <si>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</si>
  <si>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</si>
  <si>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</si>
  <si>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</si>
  <si>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</si>
  <si>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</si>
  <si>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</si>
  <si>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</si>
  <si>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</si>
  <si>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</si>
  <si>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</si>
  <si>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</si>
  <si>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</si>
  <si>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</si>
  <si>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1.1.3.01.02.000 - FONDOS PARA DESARROLLO CULTURAL                </t>
  </si>
  <si>
    <t xml:space="preserve">1.1.3.01.04.005 - CONECTAR LAB (EX INFINITO POR DESCUBRIR)       </t>
  </si>
  <si>
    <t xml:space="preserve">1.1.3.01.05.000 - FONDOS PARA EL DESARROLLO DEPORTIVO            </t>
  </si>
  <si>
    <t xml:space="preserve">1.1.3.01.05.001 - FONDO DEPORTE COMUNITARIO                      </t>
  </si>
  <si>
    <t xml:space="preserve">1.1.3.01.06.002 - ORDENAMIENTO Y PRESERV DEL PIEDEMONTE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</si>
  <si>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</si>
  <si>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</si>
  <si>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</si>
  <si>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</si>
  <si>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</si>
  <si>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</si>
  <si>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</si>
  <si>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</si>
  <si>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</si>
  <si>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</si>
  <si>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</si>
  <si>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</si>
  <si>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</si>
  <si>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</si>
  <si>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 xml:space="preserve"> 7.2                 -APORTES NO REINTEGRABLES    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</si>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</sst>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4" fontId="1" fillId="0" borderId="5" xfId="0" applyNumberFormat="1" applyFont="1" applyBorder="1"/>
    <xf numFmtId="4" fontId="1" fillId="0" borderId="6" xfId="0" applyNumberFormat="1" applyFont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8" fillId="0" borderId="8" xfId="1" applyFont="1" applyBorder="1"/>
    <xf numFmtId="4" fontId="0" fillId="0" borderId="9" xfId="0" applyNumberFormat="1" applyBorder="1"/>
    <xf numFmtId="0" fontId="1" fillId="0" borderId="5" xfId="0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0" fontId="8" fillId="0" borderId="10" xfId="1" applyFont="1" applyBorder="1"/>
    <xf numFmtId="4" fontId="0" fillId="0" borderId="11" xfId="0" applyNumberFormat="1" applyBorder="1"/>
    <xf numFmtId="0" fontId="8" fillId="0" borderId="4" xfId="1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4" fontId="12" fillId="0" borderId="5" xfId="0" applyNumberFormat="1" applyFont="1" applyBorder="1"/>
    <xf numFmtId="0" fontId="0" fillId="2" borderId="0" xfId="0" applyFill="1"/>
    <xf numFmtId="0" fontId="11" fillId="0" borderId="4" xfId="0" applyFont="1" applyBorder="1" applyAlignment="1">
      <alignment vertical="center"/>
    </xf>
    <xf numFmtId="4" fontId="13" fillId="0" borderId="5" xfId="0" applyNumberFormat="1" applyFont="1" applyBorder="1"/>
    <xf numFmtId="4" fontId="1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0" fontId="1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" fontId="1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14" fillId="0" borderId="0" xfId="0" applyFont="1" applyFill="1"/>
    <xf numFmtId="0" fontId="16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2" fontId="9" fillId="0" borderId="0" xfId="1" applyNumberFormat="1" applyFont="1" applyFill="1"/>
    <xf numFmtId="4" fontId="11" fillId="0" borderId="0" xfId="0" applyNumberFormat="1" applyFont="1" applyFill="1" applyAlignment="1">
      <alignment vertical="center"/>
    </xf>
  </cellXfs>
  <cellStyles count="2">
    <cellStyle name="Normal" xfId="0" builtinId="0"/>
    <cellStyle name="Normal 2" xfId="1" xr:uid="{DE8EFF37-9960-4553-A90C-4B88901D2B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57150</xdr:rowOff>
    </xdr:from>
    <xdr:ext cx="1304657" cy="377985"/>
    <xdr:pic>
      <xdr:nvPicPr>
        <xdr:cNvPr id="2" name="1 Imagen">
          <a:extLst>
            <a:ext uri="{FF2B5EF4-FFF2-40B4-BE49-F238E27FC236}">
              <a16:creationId xmlns:a16="http://schemas.microsoft.com/office/drawing/2014/main" id="{DC99E9B2-70F3-41AD-83D9-602B0C762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A7CD-1044-48DD-855F-030808B92606}">
  <sheetPr>
    <pageSetUpPr fitToPage="1"/>
  </sheetPr>
  <dimension ref="A1:Q135"/>
  <sheetViews>
    <sheetView tabSelected="1" topLeftCell="A118" workbookViewId="0">
      <selection activeCell="L16" sqref="L16"/>
    </sheetView>
  </sheetViews>
  <sheetFormatPr baseColWidth="10" defaultRowHeight="15" x14ac:dyDescent="0.25"/>
  <cols>
    <col min="1" max="1" width="54.5703125" customWidth="1"/>
    <col min="2" max="2" width="22.42578125" customWidth="1"/>
    <col min="3" max="3" width="18.140625" customWidth="1"/>
    <col min="4" max="4" width="16.57031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11" x14ac:dyDescent="0.25">
      <c r="F1" s="1"/>
      <c r="H1" s="51"/>
      <c r="I1" s="51"/>
      <c r="J1" s="51"/>
    </row>
    <row r="2" spans="1:11" x14ac:dyDescent="0.25">
      <c r="G2" s="2">
        <v>2023</v>
      </c>
      <c r="H2" s="55"/>
      <c r="I2" s="51"/>
      <c r="J2" s="51"/>
    </row>
    <row r="3" spans="1:11" x14ac:dyDescent="0.25">
      <c r="A3" s="2"/>
      <c r="B3" s="2"/>
      <c r="C3" s="2"/>
      <c r="D3" s="2"/>
      <c r="E3" s="2"/>
      <c r="F3" s="2"/>
      <c r="G3" s="2"/>
      <c r="H3" s="55"/>
      <c r="I3" s="55"/>
      <c r="J3" s="55"/>
    </row>
    <row r="4" spans="1:11" x14ac:dyDescent="0.25">
      <c r="A4" s="3" t="s">
        <v>0</v>
      </c>
      <c r="B4" s="3"/>
      <c r="C4" s="3"/>
      <c r="D4" s="3"/>
      <c r="E4" s="3"/>
      <c r="F4" s="3"/>
      <c r="G4" s="3"/>
      <c r="H4" s="56"/>
      <c r="I4" s="51"/>
      <c r="J4" s="51"/>
    </row>
    <row r="5" spans="1:11" ht="15.75" thickBot="1" x14ac:dyDescent="0.3">
      <c r="A5" s="2"/>
      <c r="C5" s="4"/>
      <c r="D5" s="4"/>
      <c r="E5" s="4"/>
      <c r="F5" s="5"/>
      <c r="H5" s="51"/>
      <c r="I5" s="51"/>
      <c r="J5" s="51"/>
    </row>
    <row r="6" spans="1:11" x14ac:dyDescent="0.25">
      <c r="A6" s="6" t="s">
        <v>1</v>
      </c>
      <c r="B6" s="7" t="s">
        <v>2</v>
      </c>
      <c r="C6" s="7" t="s">
        <v>3</v>
      </c>
      <c r="D6" s="7"/>
      <c r="E6" s="7" t="s">
        <v>4</v>
      </c>
      <c r="F6" s="8" t="s">
        <v>5</v>
      </c>
      <c r="G6" s="9" t="s">
        <v>6</v>
      </c>
      <c r="H6" s="57"/>
      <c r="I6" s="58"/>
      <c r="J6" s="51"/>
    </row>
    <row r="7" spans="1:11" x14ac:dyDescent="0.25">
      <c r="A7" s="10"/>
      <c r="B7" s="11"/>
      <c r="C7" s="11"/>
      <c r="D7" s="11"/>
      <c r="E7" s="11"/>
      <c r="F7" s="12"/>
      <c r="G7" s="13"/>
      <c r="H7" s="57"/>
      <c r="I7" s="58"/>
      <c r="J7" s="51"/>
    </row>
    <row r="8" spans="1:11" x14ac:dyDescent="0.25">
      <c r="A8" s="10"/>
      <c r="B8" s="11"/>
      <c r="C8" s="14" t="s">
        <v>7</v>
      </c>
      <c r="D8" s="14" t="s">
        <v>8</v>
      </c>
      <c r="E8" s="11"/>
      <c r="F8" s="12"/>
      <c r="G8" s="13"/>
      <c r="H8" s="57"/>
      <c r="I8" s="51"/>
      <c r="J8" s="51"/>
    </row>
    <row r="9" spans="1:11" ht="15" customHeight="1" x14ac:dyDescent="0.25">
      <c r="A9" s="15" t="s">
        <v>9</v>
      </c>
      <c r="B9" s="16">
        <f>+B10+B87+B107</f>
        <v>13307683000</v>
      </c>
      <c r="C9" s="16">
        <f>+C10+C87+C107+C85</f>
        <v>12061466565.439999</v>
      </c>
      <c r="D9" s="16">
        <f>+D10+D87+D107</f>
        <v>0</v>
      </c>
      <c r="E9" s="16">
        <f>+E10+E87+E107+E85</f>
        <v>25369149565.439999</v>
      </c>
      <c r="F9" s="16">
        <f>+F10+F87+F107+F85</f>
        <v>26007553820.769997</v>
      </c>
      <c r="G9" s="17">
        <f>+G10+G87+G107+G85</f>
        <v>-638404255.3299973</v>
      </c>
      <c r="H9" s="50"/>
      <c r="I9" s="51"/>
      <c r="J9" s="50"/>
      <c r="K9" s="18"/>
    </row>
    <row r="10" spans="1:11" x14ac:dyDescent="0.25">
      <c r="A10" s="19" t="s">
        <v>10</v>
      </c>
      <c r="B10" s="20">
        <f t="shared" ref="B10:G10" si="0">+B11+B37</f>
        <v>3360383000</v>
      </c>
      <c r="C10" s="20">
        <f t="shared" si="0"/>
        <v>5708185860.5700006</v>
      </c>
      <c r="D10" s="20">
        <f t="shared" si="0"/>
        <v>0</v>
      </c>
      <c r="E10" s="20">
        <f>+E11+E37</f>
        <v>9068568860.5700016</v>
      </c>
      <c r="F10" s="20">
        <f t="shared" si="0"/>
        <v>9537395123.7499981</v>
      </c>
      <c r="G10" s="21">
        <f t="shared" si="0"/>
        <v>-468826263.17999768</v>
      </c>
      <c r="H10" s="50"/>
      <c r="I10" s="52"/>
      <c r="J10" s="50"/>
    </row>
    <row r="11" spans="1:11" x14ac:dyDescent="0.25">
      <c r="A11" s="22" t="s">
        <v>11</v>
      </c>
      <c r="B11" s="23">
        <f t="shared" ref="B11:G11" si="1">SUM(B12:B36)</f>
        <v>1929326000</v>
      </c>
      <c r="C11" s="23">
        <f t="shared" si="1"/>
        <v>193923642.66</v>
      </c>
      <c r="D11" s="23">
        <f t="shared" si="1"/>
        <v>0</v>
      </c>
      <c r="E11" s="23">
        <f>SUM(E12:E36)</f>
        <v>2123249642.6600001</v>
      </c>
      <c r="F11" s="23">
        <f>SUM(F12:F36)</f>
        <v>2237436898.4299984</v>
      </c>
      <c r="G11" s="24">
        <f t="shared" si="1"/>
        <v>-114187255.76999894</v>
      </c>
      <c r="H11" s="52"/>
      <c r="I11" s="51"/>
      <c r="J11" s="51"/>
    </row>
    <row r="12" spans="1:11" x14ac:dyDescent="0.25">
      <c r="A12" s="25" t="s">
        <v>12</v>
      </c>
      <c r="B12" s="26">
        <v>646500000</v>
      </c>
      <c r="C12" s="26">
        <v>0</v>
      </c>
      <c r="D12" s="26">
        <v>0</v>
      </c>
      <c r="E12" s="26">
        <f t="shared" ref="E12:E25" si="2">+B12+C12+D12</f>
        <v>646500000</v>
      </c>
      <c r="F12" s="26">
        <v>665576779.05000067</v>
      </c>
      <c r="G12" s="27">
        <f>+E12-F12</f>
        <v>-19076779.050000668</v>
      </c>
      <c r="H12" s="59"/>
      <c r="I12" s="59"/>
      <c r="J12" s="59"/>
    </row>
    <row r="13" spans="1:11" x14ac:dyDescent="0.25">
      <c r="A13" s="25" t="s">
        <v>13</v>
      </c>
      <c r="B13" s="26">
        <v>160400000</v>
      </c>
      <c r="C13" s="26">
        <v>0</v>
      </c>
      <c r="D13" s="26">
        <v>0</v>
      </c>
      <c r="E13" s="26">
        <f>+B13+C13+D13</f>
        <v>160400000</v>
      </c>
      <c r="F13" s="26">
        <v>143510662.70999977</v>
      </c>
      <c r="G13" s="27">
        <f t="shared" ref="G13:G36" si="3">+E13-F13</f>
        <v>16889337.29000023</v>
      </c>
      <c r="H13" s="52"/>
      <c r="I13" s="51"/>
      <c r="J13" s="51"/>
    </row>
    <row r="14" spans="1:11" x14ac:dyDescent="0.25">
      <c r="A14" s="25" t="s">
        <v>14</v>
      </c>
      <c r="B14" s="26">
        <v>96700000</v>
      </c>
      <c r="C14" s="26">
        <v>0</v>
      </c>
      <c r="D14" s="26">
        <v>0</v>
      </c>
      <c r="E14" s="26">
        <f t="shared" si="2"/>
        <v>96700000</v>
      </c>
      <c r="F14" s="26">
        <v>97698239.740000322</v>
      </c>
      <c r="G14" s="27">
        <f t="shared" si="3"/>
        <v>-998239.74000032246</v>
      </c>
      <c r="H14" s="52"/>
      <c r="I14" s="51"/>
      <c r="J14" s="51"/>
    </row>
    <row r="15" spans="1:11" x14ac:dyDescent="0.25">
      <c r="A15" s="25" t="s">
        <v>15</v>
      </c>
      <c r="B15" s="26">
        <v>375000</v>
      </c>
      <c r="C15" s="26">
        <v>0</v>
      </c>
      <c r="D15" s="26">
        <v>0</v>
      </c>
      <c r="E15" s="26">
        <f t="shared" si="2"/>
        <v>375000</v>
      </c>
      <c r="F15" s="26">
        <v>628915.62999999977</v>
      </c>
      <c r="G15" s="27">
        <f t="shared" si="3"/>
        <v>-253915.62999999977</v>
      </c>
      <c r="H15" s="52"/>
      <c r="I15" s="51"/>
      <c r="J15" s="51"/>
    </row>
    <row r="16" spans="1:11" x14ac:dyDescent="0.25">
      <c r="A16" s="25" t="s">
        <v>16</v>
      </c>
      <c r="B16" s="26">
        <v>12000</v>
      </c>
      <c r="C16" s="26">
        <v>0</v>
      </c>
      <c r="D16" s="26">
        <v>0</v>
      </c>
      <c r="E16" s="26">
        <f t="shared" si="2"/>
        <v>12000</v>
      </c>
      <c r="F16" s="26">
        <v>-3499.98</v>
      </c>
      <c r="G16" s="27">
        <f t="shared" si="3"/>
        <v>15499.98</v>
      </c>
      <c r="H16" s="52"/>
      <c r="I16" s="51"/>
      <c r="J16" s="51"/>
    </row>
    <row r="17" spans="1:10" x14ac:dyDescent="0.25">
      <c r="A17" s="25" t="s">
        <v>17</v>
      </c>
      <c r="B17" s="26">
        <v>524000</v>
      </c>
      <c r="C17" s="26">
        <v>0</v>
      </c>
      <c r="D17" s="26">
        <v>0</v>
      </c>
      <c r="E17" s="26">
        <f t="shared" si="2"/>
        <v>524000</v>
      </c>
      <c r="F17" s="26">
        <v>849690.56999999983</v>
      </c>
      <c r="G17" s="27">
        <f t="shared" si="3"/>
        <v>-325690.56999999983</v>
      </c>
      <c r="H17" s="52"/>
      <c r="I17" s="51"/>
      <c r="J17" s="51"/>
    </row>
    <row r="18" spans="1:10" x14ac:dyDescent="0.25">
      <c r="A18" s="25" t="s">
        <v>18</v>
      </c>
      <c r="B18" s="26">
        <v>241000</v>
      </c>
      <c r="C18" s="26">
        <v>0</v>
      </c>
      <c r="D18" s="26">
        <v>0</v>
      </c>
      <c r="E18" s="26">
        <f t="shared" si="2"/>
        <v>241000</v>
      </c>
      <c r="F18" s="26">
        <v>194209.21000000002</v>
      </c>
      <c r="G18" s="27">
        <f t="shared" si="3"/>
        <v>46790.789999999979</v>
      </c>
      <c r="H18" s="52"/>
      <c r="I18" s="51"/>
      <c r="J18" s="51"/>
    </row>
    <row r="19" spans="1:10" x14ac:dyDescent="0.25">
      <c r="A19" s="25" t="s">
        <v>19</v>
      </c>
      <c r="B19" s="26">
        <v>531000000</v>
      </c>
      <c r="C19" s="26">
        <v>110000000</v>
      </c>
      <c r="D19" s="26">
        <v>0</v>
      </c>
      <c r="E19" s="26">
        <f t="shared" si="2"/>
        <v>641000000</v>
      </c>
      <c r="F19" s="26">
        <v>710716055.22999871</v>
      </c>
      <c r="G19" s="27">
        <f t="shared" si="3"/>
        <v>-69716055.229998708</v>
      </c>
      <c r="H19" s="52"/>
      <c r="I19" s="51"/>
      <c r="J19" s="51"/>
    </row>
    <row r="20" spans="1:10" x14ac:dyDescent="0.25">
      <c r="A20" s="25" t="s">
        <v>20</v>
      </c>
      <c r="B20" s="26">
        <v>149200000</v>
      </c>
      <c r="C20" s="26">
        <v>0</v>
      </c>
      <c r="D20" s="26">
        <v>0</v>
      </c>
      <c r="E20" s="26">
        <f t="shared" si="2"/>
        <v>149200000</v>
      </c>
      <c r="F20" s="26">
        <v>129992943.94999996</v>
      </c>
      <c r="G20" s="27">
        <f t="shared" si="3"/>
        <v>19207056.050000042</v>
      </c>
      <c r="H20" s="52"/>
      <c r="I20" s="51"/>
      <c r="J20" s="51"/>
    </row>
    <row r="21" spans="1:10" x14ac:dyDescent="0.25">
      <c r="A21" s="25" t="s">
        <v>21</v>
      </c>
      <c r="B21" s="26">
        <v>19300000</v>
      </c>
      <c r="C21" s="26">
        <v>0</v>
      </c>
      <c r="D21" s="26">
        <v>0</v>
      </c>
      <c r="E21" s="26">
        <f t="shared" si="2"/>
        <v>19300000</v>
      </c>
      <c r="F21" s="26">
        <v>27367128.029999986</v>
      </c>
      <c r="G21" s="27">
        <f t="shared" si="3"/>
        <v>-8067128.0299999863</v>
      </c>
      <c r="H21" s="52"/>
      <c r="I21" s="51"/>
      <c r="J21" s="51"/>
    </row>
    <row r="22" spans="1:10" x14ac:dyDescent="0.25">
      <c r="A22" s="25" t="s">
        <v>22</v>
      </c>
      <c r="B22" s="26">
        <v>5547000</v>
      </c>
      <c r="C22" s="26">
        <v>0</v>
      </c>
      <c r="D22" s="26">
        <v>0</v>
      </c>
      <c r="E22" s="26">
        <f t="shared" si="2"/>
        <v>5547000</v>
      </c>
      <c r="F22" s="26">
        <v>4239586.7900000038</v>
      </c>
      <c r="G22" s="27">
        <f t="shared" si="3"/>
        <v>1307413.2099999962</v>
      </c>
      <c r="H22" s="52"/>
      <c r="I22" s="51"/>
      <c r="J22" s="51"/>
    </row>
    <row r="23" spans="1:10" x14ac:dyDescent="0.25">
      <c r="A23" s="25" t="s">
        <v>23</v>
      </c>
      <c r="B23" s="26">
        <v>19453000</v>
      </c>
      <c r="C23" s="26">
        <v>0</v>
      </c>
      <c r="D23" s="26">
        <v>0</v>
      </c>
      <c r="E23" s="26">
        <f t="shared" si="2"/>
        <v>19453000</v>
      </c>
      <c r="F23" s="26">
        <v>20165709.730000008</v>
      </c>
      <c r="G23" s="27">
        <f t="shared" si="3"/>
        <v>-712709.7300000079</v>
      </c>
      <c r="H23" s="52"/>
      <c r="I23" s="51"/>
      <c r="J23" s="51"/>
    </row>
    <row r="24" spans="1:10" x14ac:dyDescent="0.25">
      <c r="A24" s="25" t="s">
        <v>24</v>
      </c>
      <c r="B24" s="26">
        <v>72000</v>
      </c>
      <c r="C24" s="26">
        <v>0</v>
      </c>
      <c r="D24" s="26">
        <v>0</v>
      </c>
      <c r="E24" s="26">
        <f t="shared" si="2"/>
        <v>72000</v>
      </c>
      <c r="F24" s="26">
        <v>-12963.42</v>
      </c>
      <c r="G24" s="27">
        <f t="shared" si="3"/>
        <v>84963.42</v>
      </c>
      <c r="H24" s="52"/>
      <c r="I24" s="51"/>
      <c r="J24" s="51"/>
    </row>
    <row r="25" spans="1:10" x14ac:dyDescent="0.25">
      <c r="A25" s="25" t="s">
        <v>25</v>
      </c>
      <c r="B25" s="26">
        <v>109700000</v>
      </c>
      <c r="C25" s="26">
        <v>46000000</v>
      </c>
      <c r="D25" s="26">
        <v>0</v>
      </c>
      <c r="E25" s="26">
        <f t="shared" si="2"/>
        <v>155700000</v>
      </c>
      <c r="F25" s="26">
        <v>187984711.27999976</v>
      </c>
      <c r="G25" s="27">
        <f t="shared" si="3"/>
        <v>-32284711.279999763</v>
      </c>
      <c r="H25" s="52"/>
      <c r="I25" s="51"/>
      <c r="J25" s="51"/>
    </row>
    <row r="26" spans="1:10" x14ac:dyDescent="0.25">
      <c r="A26" s="25" t="s">
        <v>26</v>
      </c>
      <c r="B26" s="26">
        <v>51180000</v>
      </c>
      <c r="C26" s="28">
        <v>4000000</v>
      </c>
      <c r="D26" s="26">
        <v>0</v>
      </c>
      <c r="E26" s="26">
        <f>+B26+C26-D26</f>
        <v>55180000</v>
      </c>
      <c r="F26" s="26">
        <v>75141281.940000042</v>
      </c>
      <c r="G26" s="27">
        <f t="shared" si="3"/>
        <v>-19961281.940000042</v>
      </c>
      <c r="H26" s="52"/>
      <c r="I26" s="51"/>
      <c r="J26" s="51"/>
    </row>
    <row r="27" spans="1:10" x14ac:dyDescent="0.25">
      <c r="A27" s="25" t="s">
        <v>27</v>
      </c>
      <c r="B27" s="26">
        <v>1000000</v>
      </c>
      <c r="C27" s="26">
        <v>7945845.29</v>
      </c>
      <c r="D27" s="26">
        <v>0</v>
      </c>
      <c r="E27" s="26">
        <f t="shared" ref="E27:E36" si="4">+B27+C27-D27</f>
        <v>8945845.2899999991</v>
      </c>
      <c r="F27" s="26">
        <v>11483117.570000002</v>
      </c>
      <c r="G27" s="27">
        <f t="shared" si="3"/>
        <v>-2537272.2800000031</v>
      </c>
      <c r="H27" s="52"/>
      <c r="I27" s="51"/>
      <c r="J27" s="51"/>
    </row>
    <row r="28" spans="1:10" x14ac:dyDescent="0.25">
      <c r="A28" s="25" t="s">
        <v>28</v>
      </c>
      <c r="B28" s="26">
        <v>5480000</v>
      </c>
      <c r="C28" s="26">
        <v>0</v>
      </c>
      <c r="D28" s="26">
        <v>0</v>
      </c>
      <c r="E28" s="26">
        <f t="shared" si="4"/>
        <v>5480000</v>
      </c>
      <c r="F28" s="26">
        <v>11784393.999999998</v>
      </c>
      <c r="G28" s="27">
        <f t="shared" si="3"/>
        <v>-6304393.9999999981</v>
      </c>
      <c r="H28" s="52"/>
      <c r="I28" s="51"/>
      <c r="J28" s="51"/>
    </row>
    <row r="29" spans="1:10" x14ac:dyDescent="0.25">
      <c r="A29" s="25" t="s">
        <v>29</v>
      </c>
      <c r="B29" s="26">
        <v>0</v>
      </c>
      <c r="C29" s="26">
        <v>0</v>
      </c>
      <c r="D29" s="26">
        <v>0</v>
      </c>
      <c r="E29" s="26">
        <f t="shared" si="4"/>
        <v>0</v>
      </c>
      <c r="F29" s="26">
        <v>-910</v>
      </c>
      <c r="G29" s="27">
        <f t="shared" si="3"/>
        <v>910</v>
      </c>
      <c r="H29" s="52"/>
      <c r="I29" s="51"/>
      <c r="J29" s="51"/>
    </row>
    <row r="30" spans="1:10" x14ac:dyDescent="0.25">
      <c r="A30" s="25" t="s">
        <v>30</v>
      </c>
      <c r="B30" s="26">
        <v>64200000</v>
      </c>
      <c r="C30" s="26">
        <v>0</v>
      </c>
      <c r="D30" s="26">
        <v>0</v>
      </c>
      <c r="E30" s="26">
        <f t="shared" si="4"/>
        <v>64200000</v>
      </c>
      <c r="F30" s="26">
        <v>46890976.169999719</v>
      </c>
      <c r="G30" s="27">
        <f t="shared" si="3"/>
        <v>17309023.830000281</v>
      </c>
      <c r="H30" s="52"/>
      <c r="I30" s="51"/>
      <c r="J30" s="51"/>
    </row>
    <row r="31" spans="1:10" x14ac:dyDescent="0.25">
      <c r="A31" s="25" t="s">
        <v>31</v>
      </c>
      <c r="B31" s="26">
        <v>1742000</v>
      </c>
      <c r="C31" s="26">
        <v>0</v>
      </c>
      <c r="D31" s="26">
        <v>0</v>
      </c>
      <c r="E31" s="26">
        <f t="shared" si="4"/>
        <v>1742000</v>
      </c>
      <c r="F31" s="26">
        <v>0</v>
      </c>
      <c r="G31" s="27">
        <f t="shared" si="3"/>
        <v>1742000</v>
      </c>
      <c r="H31" s="52"/>
      <c r="I31" s="51"/>
      <c r="J31" s="51"/>
    </row>
    <row r="32" spans="1:10" x14ac:dyDescent="0.25">
      <c r="A32" s="25" t="s">
        <v>32</v>
      </c>
      <c r="B32" s="26">
        <v>12000000</v>
      </c>
      <c r="C32" s="26">
        <v>5965670.4000000004</v>
      </c>
      <c r="D32" s="26">
        <v>0</v>
      </c>
      <c r="E32" s="26">
        <f t="shared" si="4"/>
        <v>17965670.399999999</v>
      </c>
      <c r="F32" s="26">
        <v>17965670.399999999</v>
      </c>
      <c r="G32" s="27">
        <f t="shared" si="3"/>
        <v>0</v>
      </c>
      <c r="H32" s="52"/>
      <c r="I32" s="51"/>
      <c r="J32" s="51"/>
    </row>
    <row r="33" spans="1:10" x14ac:dyDescent="0.25">
      <c r="A33" s="25" t="s">
        <v>33</v>
      </c>
      <c r="B33" s="26">
        <v>47300000</v>
      </c>
      <c r="C33" s="26">
        <v>14000000</v>
      </c>
      <c r="D33" s="26">
        <v>0</v>
      </c>
      <c r="E33" s="26">
        <f t="shared" si="4"/>
        <v>61300000</v>
      </c>
      <c r="F33" s="26">
        <v>66776865.219999999</v>
      </c>
      <c r="G33" s="27">
        <f t="shared" si="3"/>
        <v>-5476865.2199999988</v>
      </c>
      <c r="H33" s="52"/>
      <c r="I33" s="51"/>
      <c r="J33" s="51"/>
    </row>
    <row r="34" spans="1:10" x14ac:dyDescent="0.25">
      <c r="A34" s="25" t="s">
        <v>34</v>
      </c>
      <c r="B34" s="26">
        <v>7400000</v>
      </c>
      <c r="C34" s="26">
        <v>4364960</v>
      </c>
      <c r="D34" s="26">
        <v>0</v>
      </c>
      <c r="E34" s="26">
        <f t="shared" si="4"/>
        <v>11764960</v>
      </c>
      <c r="F34" s="26">
        <v>16145645.939999999</v>
      </c>
      <c r="G34" s="27">
        <f t="shared" si="3"/>
        <v>-4380685.9399999995</v>
      </c>
      <c r="H34" s="52"/>
      <c r="I34" s="51"/>
      <c r="J34" s="51"/>
    </row>
    <row r="35" spans="1:10" x14ac:dyDescent="0.25">
      <c r="A35" s="25" t="s">
        <v>35</v>
      </c>
      <c r="B35" s="26">
        <v>0</v>
      </c>
      <c r="C35" s="26">
        <v>112143.97</v>
      </c>
      <c r="D35" s="26">
        <v>0</v>
      </c>
      <c r="E35" s="26">
        <f t="shared" si="4"/>
        <v>112143.97</v>
      </c>
      <c r="F35" s="26">
        <v>248959.97</v>
      </c>
      <c r="G35" s="27">
        <f t="shared" si="3"/>
        <v>-136816</v>
      </c>
      <c r="H35" s="52"/>
      <c r="I35" s="51"/>
      <c r="J35" s="51"/>
    </row>
    <row r="36" spans="1:10" x14ac:dyDescent="0.25">
      <c r="A36" s="25" t="s">
        <v>36</v>
      </c>
      <c r="B36" s="26">
        <v>0</v>
      </c>
      <c r="C36" s="26">
        <v>1535023</v>
      </c>
      <c r="D36" s="26">
        <v>0</v>
      </c>
      <c r="E36" s="26">
        <f t="shared" si="4"/>
        <v>1535023</v>
      </c>
      <c r="F36" s="26">
        <v>2092728.7</v>
      </c>
      <c r="G36" s="27">
        <f t="shared" si="3"/>
        <v>-557705.69999999995</v>
      </c>
      <c r="H36" s="52"/>
      <c r="I36" s="51"/>
      <c r="J36" s="51"/>
    </row>
    <row r="37" spans="1:10" x14ac:dyDescent="0.25">
      <c r="A37" s="22" t="s">
        <v>37</v>
      </c>
      <c r="B37" s="20">
        <f t="shared" ref="B37:G37" si="5">SUM(B38:B84)</f>
        <v>1431057000</v>
      </c>
      <c r="C37" s="20">
        <f t="shared" si="5"/>
        <v>5514262217.9100008</v>
      </c>
      <c r="D37" s="20">
        <f t="shared" si="5"/>
        <v>0</v>
      </c>
      <c r="E37" s="20">
        <f t="shared" si="5"/>
        <v>6945319217.9100008</v>
      </c>
      <c r="F37" s="20">
        <f t="shared" si="5"/>
        <v>7299958225.3199997</v>
      </c>
      <c r="G37" s="21">
        <f t="shared" si="5"/>
        <v>-354639007.40999877</v>
      </c>
      <c r="H37" s="52"/>
      <c r="I37" s="51"/>
      <c r="J37" s="51"/>
    </row>
    <row r="38" spans="1:10" x14ac:dyDescent="0.25">
      <c r="A38" s="25" t="s">
        <v>38</v>
      </c>
      <c r="B38" s="26">
        <v>12560000</v>
      </c>
      <c r="C38" s="26">
        <v>2400000</v>
      </c>
      <c r="D38" s="26">
        <v>0</v>
      </c>
      <c r="E38" s="26">
        <f t="shared" ref="E38:E86" si="6">+B38+C38+D38</f>
        <v>14960000</v>
      </c>
      <c r="F38" s="26">
        <v>24186329.009999994</v>
      </c>
      <c r="G38" s="27">
        <f t="shared" ref="G38:G86" si="7">+E38-F38</f>
        <v>-9226329.0099999942</v>
      </c>
      <c r="H38" s="50"/>
      <c r="I38" s="51"/>
      <c r="J38" s="51"/>
    </row>
    <row r="39" spans="1:10" x14ac:dyDescent="0.25">
      <c r="A39" s="25" t="s">
        <v>39</v>
      </c>
      <c r="B39" s="26">
        <v>7600000</v>
      </c>
      <c r="C39" s="26">
        <v>1475000</v>
      </c>
      <c r="D39" s="26">
        <v>0</v>
      </c>
      <c r="E39" s="26">
        <f t="shared" si="6"/>
        <v>9075000</v>
      </c>
      <c r="F39" s="26">
        <v>12823911.500000002</v>
      </c>
      <c r="G39" s="27">
        <f t="shared" si="7"/>
        <v>-3748911.5000000019</v>
      </c>
      <c r="H39" s="51"/>
      <c r="I39" s="51"/>
      <c r="J39" s="51"/>
    </row>
    <row r="40" spans="1:10" x14ac:dyDescent="0.25">
      <c r="A40" s="25" t="s">
        <v>40</v>
      </c>
      <c r="B40" s="26">
        <v>53900000</v>
      </c>
      <c r="C40" s="26">
        <v>49711500</v>
      </c>
      <c r="D40" s="26">
        <v>0</v>
      </c>
      <c r="E40" s="26">
        <f t="shared" si="6"/>
        <v>103611500</v>
      </c>
      <c r="F40" s="26">
        <v>116293835.55000032</v>
      </c>
      <c r="G40" s="27">
        <f t="shared" si="7"/>
        <v>-12682335.550000325</v>
      </c>
      <c r="H40" s="51"/>
      <c r="I40" s="51"/>
      <c r="J40" s="51"/>
    </row>
    <row r="41" spans="1:10" x14ac:dyDescent="0.25">
      <c r="A41" s="25" t="s">
        <v>41</v>
      </c>
      <c r="B41" s="26">
        <v>70550000</v>
      </c>
      <c r="C41" s="26">
        <v>6240927.2000000002</v>
      </c>
      <c r="D41" s="26">
        <v>0</v>
      </c>
      <c r="E41" s="26">
        <f t="shared" si="6"/>
        <v>76790927.200000003</v>
      </c>
      <c r="F41" s="26">
        <v>90647478.879999772</v>
      </c>
      <c r="G41" s="27">
        <f t="shared" si="7"/>
        <v>-13856551.679999769</v>
      </c>
      <c r="H41" s="51"/>
      <c r="I41" s="51"/>
      <c r="J41" s="51"/>
    </row>
    <row r="42" spans="1:10" x14ac:dyDescent="0.25">
      <c r="A42" s="25" t="s">
        <v>42</v>
      </c>
      <c r="B42" s="26">
        <v>10000</v>
      </c>
      <c r="C42" s="26">
        <v>0</v>
      </c>
      <c r="D42" s="26">
        <v>0</v>
      </c>
      <c r="E42" s="26">
        <f t="shared" si="6"/>
        <v>10000</v>
      </c>
      <c r="F42" s="26">
        <v>0</v>
      </c>
      <c r="G42" s="27">
        <f t="shared" si="7"/>
        <v>10000</v>
      </c>
      <c r="H42" s="51"/>
      <c r="I42" s="51"/>
      <c r="J42" s="51"/>
    </row>
    <row r="43" spans="1:10" x14ac:dyDescent="0.25">
      <c r="A43" s="25" t="s">
        <v>43</v>
      </c>
      <c r="B43" s="26">
        <v>1000</v>
      </c>
      <c r="C43" s="26">
        <v>0</v>
      </c>
      <c r="D43" s="26">
        <v>0</v>
      </c>
      <c r="E43" s="26">
        <f t="shared" si="6"/>
        <v>1000</v>
      </c>
      <c r="F43" s="26">
        <v>0</v>
      </c>
      <c r="G43" s="27">
        <f t="shared" si="7"/>
        <v>1000</v>
      </c>
      <c r="H43" s="51"/>
      <c r="I43" s="51"/>
      <c r="J43" s="51"/>
    </row>
    <row r="44" spans="1:10" x14ac:dyDescent="0.25">
      <c r="A44" s="25" t="s">
        <v>44</v>
      </c>
      <c r="B44" s="26">
        <v>0</v>
      </c>
      <c r="C44" s="26">
        <v>0</v>
      </c>
      <c r="D44" s="26">
        <v>0</v>
      </c>
      <c r="E44" s="26">
        <f t="shared" si="6"/>
        <v>0</v>
      </c>
      <c r="F44" s="26">
        <v>450</v>
      </c>
      <c r="G44" s="27">
        <f t="shared" si="7"/>
        <v>-450</v>
      </c>
      <c r="H44" s="51"/>
      <c r="I44" s="51"/>
      <c r="J44" s="51"/>
    </row>
    <row r="45" spans="1:10" x14ac:dyDescent="0.25">
      <c r="A45" s="25" t="s">
        <v>45</v>
      </c>
      <c r="B45" s="26">
        <v>0</v>
      </c>
      <c r="C45" s="26">
        <v>0</v>
      </c>
      <c r="D45" s="26">
        <v>0</v>
      </c>
      <c r="E45" s="26">
        <f t="shared" si="6"/>
        <v>0</v>
      </c>
      <c r="F45" s="26">
        <v>931.76</v>
      </c>
      <c r="G45" s="27">
        <f t="shared" si="7"/>
        <v>-931.76</v>
      </c>
      <c r="H45" s="51"/>
      <c r="I45" s="60"/>
      <c r="J45" s="51"/>
    </row>
    <row r="46" spans="1:10" x14ac:dyDescent="0.25">
      <c r="A46" s="25" t="s">
        <v>46</v>
      </c>
      <c r="B46" s="26">
        <v>0</v>
      </c>
      <c r="C46" s="26">
        <v>0</v>
      </c>
      <c r="D46" s="26">
        <v>0</v>
      </c>
      <c r="E46" s="26">
        <f t="shared" si="6"/>
        <v>0</v>
      </c>
      <c r="F46" s="26">
        <v>465.88</v>
      </c>
      <c r="G46" s="27">
        <f t="shared" si="7"/>
        <v>-465.88</v>
      </c>
      <c r="H46" s="51"/>
      <c r="I46" s="60"/>
      <c r="J46" s="51"/>
    </row>
    <row r="47" spans="1:10" x14ac:dyDescent="0.25">
      <c r="A47" s="25" t="s">
        <v>47</v>
      </c>
      <c r="B47" s="26">
        <v>0</v>
      </c>
      <c r="C47" s="26">
        <v>0</v>
      </c>
      <c r="D47" s="26">
        <v>0</v>
      </c>
      <c r="E47" s="26">
        <f t="shared" si="6"/>
        <v>0</v>
      </c>
      <c r="F47" s="26">
        <v>1350</v>
      </c>
      <c r="G47" s="27">
        <f t="shared" si="7"/>
        <v>-1350</v>
      </c>
      <c r="H47" s="51"/>
      <c r="I47" s="60"/>
      <c r="J47" s="51"/>
    </row>
    <row r="48" spans="1:10" x14ac:dyDescent="0.25">
      <c r="A48" s="25" t="s">
        <v>48</v>
      </c>
      <c r="B48" s="26">
        <v>0</v>
      </c>
      <c r="C48" s="26">
        <v>0</v>
      </c>
      <c r="D48" s="26">
        <v>0</v>
      </c>
      <c r="E48" s="26">
        <f t="shared" si="6"/>
        <v>0</v>
      </c>
      <c r="F48" s="26">
        <v>465.88</v>
      </c>
      <c r="G48" s="27">
        <f t="shared" si="7"/>
        <v>-465.88</v>
      </c>
      <c r="H48" s="51"/>
      <c r="I48" s="60"/>
      <c r="J48" s="51"/>
    </row>
    <row r="49" spans="1:10" x14ac:dyDescent="0.25">
      <c r="A49" s="25" t="s">
        <v>49</v>
      </c>
      <c r="B49" s="26">
        <v>0</v>
      </c>
      <c r="C49" s="26">
        <v>0</v>
      </c>
      <c r="D49" s="26">
        <v>0</v>
      </c>
      <c r="E49" s="26">
        <f t="shared" si="6"/>
        <v>0</v>
      </c>
      <c r="F49" s="26">
        <v>931.76</v>
      </c>
      <c r="G49" s="27">
        <f t="shared" si="7"/>
        <v>-931.76</v>
      </c>
      <c r="H49" s="51"/>
      <c r="I49" s="60"/>
      <c r="J49" s="51"/>
    </row>
    <row r="50" spans="1:10" x14ac:dyDescent="0.25">
      <c r="A50" s="25" t="s">
        <v>50</v>
      </c>
      <c r="B50" s="26">
        <v>0</v>
      </c>
      <c r="C50" s="26">
        <v>0</v>
      </c>
      <c r="D50" s="26">
        <v>0</v>
      </c>
      <c r="E50" s="26">
        <f t="shared" si="6"/>
        <v>0</v>
      </c>
      <c r="F50" s="26">
        <v>1350</v>
      </c>
      <c r="G50" s="27">
        <f t="shared" si="7"/>
        <v>-1350</v>
      </c>
      <c r="H50" s="51"/>
      <c r="I50" s="60"/>
      <c r="J50" s="51"/>
    </row>
    <row r="51" spans="1:10" x14ac:dyDescent="0.25">
      <c r="A51" s="25" t="s">
        <v>51</v>
      </c>
      <c r="B51" s="26">
        <v>0</v>
      </c>
      <c r="C51" s="26">
        <v>0</v>
      </c>
      <c r="D51" s="26">
        <v>0</v>
      </c>
      <c r="E51" s="26">
        <f t="shared" si="6"/>
        <v>0</v>
      </c>
      <c r="F51" s="26">
        <v>465.88</v>
      </c>
      <c r="G51" s="27">
        <f t="shared" si="7"/>
        <v>-465.88</v>
      </c>
      <c r="H51" s="51"/>
      <c r="I51" s="60"/>
      <c r="J51" s="51"/>
    </row>
    <row r="52" spans="1:10" x14ac:dyDescent="0.25">
      <c r="A52" s="25" t="s">
        <v>52</v>
      </c>
      <c r="B52" s="26">
        <v>0</v>
      </c>
      <c r="C52" s="26">
        <v>0</v>
      </c>
      <c r="D52" s="26">
        <v>0</v>
      </c>
      <c r="E52" s="26">
        <f t="shared" si="6"/>
        <v>0</v>
      </c>
      <c r="F52" s="26">
        <v>465.88</v>
      </c>
      <c r="G52" s="27">
        <f t="shared" si="7"/>
        <v>-465.88</v>
      </c>
      <c r="H52" s="51"/>
      <c r="I52" s="60"/>
      <c r="J52" s="51"/>
    </row>
    <row r="53" spans="1:10" x14ac:dyDescent="0.25">
      <c r="A53" s="25" t="s">
        <v>53</v>
      </c>
      <c r="B53" s="26">
        <v>0</v>
      </c>
      <c r="C53" s="26">
        <v>0</v>
      </c>
      <c r="D53" s="26">
        <v>0</v>
      </c>
      <c r="E53" s="26">
        <f t="shared" si="6"/>
        <v>0</v>
      </c>
      <c r="F53" s="26">
        <v>449</v>
      </c>
      <c r="G53" s="27">
        <f t="shared" si="7"/>
        <v>-449</v>
      </c>
      <c r="H53" s="51"/>
      <c r="I53" s="60"/>
      <c r="J53" s="51"/>
    </row>
    <row r="54" spans="1:10" x14ac:dyDescent="0.25">
      <c r="A54" s="25" t="s">
        <v>54</v>
      </c>
      <c r="B54" s="26">
        <v>0</v>
      </c>
      <c r="C54" s="26">
        <v>0</v>
      </c>
      <c r="D54" s="26">
        <v>0</v>
      </c>
      <c r="E54" s="26">
        <f t="shared" si="6"/>
        <v>0</v>
      </c>
      <c r="F54" s="26">
        <v>1552.92</v>
      </c>
      <c r="G54" s="27">
        <f t="shared" si="7"/>
        <v>-1552.92</v>
      </c>
      <c r="H54" s="51"/>
      <c r="I54" s="60"/>
      <c r="J54" s="51"/>
    </row>
    <row r="55" spans="1:10" x14ac:dyDescent="0.25">
      <c r="A55" s="25" t="s">
        <v>55</v>
      </c>
      <c r="B55" s="26">
        <v>0</v>
      </c>
      <c r="C55" s="26">
        <v>0</v>
      </c>
      <c r="D55" s="26">
        <v>0</v>
      </c>
      <c r="E55" s="26">
        <f t="shared" si="6"/>
        <v>0</v>
      </c>
      <c r="F55" s="26">
        <v>4500</v>
      </c>
      <c r="G55" s="27">
        <f t="shared" si="7"/>
        <v>-4500</v>
      </c>
      <c r="H55" s="51"/>
      <c r="I55" s="60"/>
      <c r="J55" s="51"/>
    </row>
    <row r="56" spans="1:10" x14ac:dyDescent="0.25">
      <c r="A56" s="25" t="s">
        <v>56</v>
      </c>
      <c r="B56" s="26">
        <v>0</v>
      </c>
      <c r="C56" s="26">
        <v>0</v>
      </c>
      <c r="D56" s="26">
        <v>0</v>
      </c>
      <c r="E56" s="26">
        <f t="shared" si="6"/>
        <v>0</v>
      </c>
      <c r="F56" s="26">
        <v>465.88</v>
      </c>
      <c r="G56" s="27">
        <f t="shared" si="7"/>
        <v>-465.88</v>
      </c>
      <c r="H56" s="51"/>
      <c r="I56" s="60"/>
      <c r="J56" s="51"/>
    </row>
    <row r="57" spans="1:10" x14ac:dyDescent="0.25">
      <c r="A57" s="25" t="s">
        <v>57</v>
      </c>
      <c r="B57" s="26">
        <v>0</v>
      </c>
      <c r="C57" s="26">
        <v>0</v>
      </c>
      <c r="D57" s="26">
        <v>0</v>
      </c>
      <c r="E57" s="26">
        <f t="shared" si="6"/>
        <v>0</v>
      </c>
      <c r="F57" s="26">
        <v>396.5</v>
      </c>
      <c r="G57" s="27">
        <f t="shared" si="7"/>
        <v>-396.5</v>
      </c>
      <c r="H57" s="51"/>
      <c r="I57" s="60"/>
      <c r="J57" s="51"/>
    </row>
    <row r="58" spans="1:10" x14ac:dyDescent="0.25">
      <c r="A58" s="25" t="s">
        <v>58</v>
      </c>
      <c r="B58" s="26">
        <v>0</v>
      </c>
      <c r="C58" s="26">
        <v>0</v>
      </c>
      <c r="D58" s="26">
        <v>0</v>
      </c>
      <c r="E58" s="26">
        <f t="shared" si="6"/>
        <v>0</v>
      </c>
      <c r="F58" s="26">
        <v>3000</v>
      </c>
      <c r="G58" s="27">
        <f t="shared" si="7"/>
        <v>-3000</v>
      </c>
      <c r="H58" s="51"/>
      <c r="I58" s="60"/>
      <c r="J58" s="51"/>
    </row>
    <row r="59" spans="1:10" x14ac:dyDescent="0.25">
      <c r="A59" s="25" t="s">
        <v>59</v>
      </c>
      <c r="B59" s="26">
        <v>0</v>
      </c>
      <c r="C59" s="26">
        <v>0</v>
      </c>
      <c r="D59" s="26">
        <v>0</v>
      </c>
      <c r="E59" s="26">
        <f t="shared" si="6"/>
        <v>0</v>
      </c>
      <c r="F59" s="26">
        <v>1700.92</v>
      </c>
      <c r="G59" s="27">
        <f t="shared" si="7"/>
        <v>-1700.92</v>
      </c>
      <c r="H59" s="51"/>
      <c r="I59" s="60"/>
      <c r="J59" s="51"/>
    </row>
    <row r="60" spans="1:10" x14ac:dyDescent="0.25">
      <c r="A60" s="25" t="s">
        <v>60</v>
      </c>
      <c r="B60" s="26">
        <v>0</v>
      </c>
      <c r="C60" s="26">
        <v>0</v>
      </c>
      <c r="D60" s="26">
        <v>0</v>
      </c>
      <c r="E60" s="26">
        <f t="shared" si="6"/>
        <v>0</v>
      </c>
      <c r="F60" s="26">
        <v>465.88</v>
      </c>
      <c r="G60" s="27">
        <f t="shared" si="7"/>
        <v>-465.88</v>
      </c>
      <c r="H60" s="51"/>
      <c r="I60" s="60"/>
      <c r="J60" s="51"/>
    </row>
    <row r="61" spans="1:10" x14ac:dyDescent="0.25">
      <c r="A61" s="25" t="s">
        <v>61</v>
      </c>
      <c r="B61" s="26">
        <v>0</v>
      </c>
      <c r="C61" s="26">
        <v>0</v>
      </c>
      <c r="D61" s="26">
        <v>0</v>
      </c>
      <c r="E61" s="26">
        <f t="shared" si="6"/>
        <v>0</v>
      </c>
      <c r="F61" s="26">
        <v>392.75</v>
      </c>
      <c r="G61" s="27">
        <f t="shared" si="7"/>
        <v>-392.75</v>
      </c>
      <c r="H61" s="52"/>
      <c r="I61" s="60"/>
      <c r="J61" s="51"/>
    </row>
    <row r="62" spans="1:10" x14ac:dyDescent="0.25">
      <c r="A62" s="25" t="s">
        <v>62</v>
      </c>
      <c r="B62" s="26">
        <v>10580000</v>
      </c>
      <c r="C62" s="26">
        <v>2332476</v>
      </c>
      <c r="D62" s="26">
        <v>0</v>
      </c>
      <c r="E62" s="26">
        <f t="shared" si="6"/>
        <v>12912476</v>
      </c>
      <c r="F62" s="26">
        <v>13104291</v>
      </c>
      <c r="G62" s="27">
        <f t="shared" si="7"/>
        <v>-191815</v>
      </c>
      <c r="H62" s="52"/>
      <c r="I62" s="60"/>
      <c r="J62" s="51"/>
    </row>
    <row r="63" spans="1:10" x14ac:dyDescent="0.25">
      <c r="A63" s="25" t="s">
        <v>63</v>
      </c>
      <c r="B63" s="26">
        <v>87000</v>
      </c>
      <c r="C63" s="26">
        <v>0</v>
      </c>
      <c r="D63" s="26">
        <v>0</v>
      </c>
      <c r="E63" s="26">
        <f t="shared" si="6"/>
        <v>87000</v>
      </c>
      <c r="F63" s="26">
        <v>76274</v>
      </c>
      <c r="G63" s="27">
        <f t="shared" si="7"/>
        <v>10726</v>
      </c>
      <c r="H63" s="52"/>
      <c r="I63" s="60"/>
      <c r="J63" s="51"/>
    </row>
    <row r="64" spans="1:10" x14ac:dyDescent="0.25">
      <c r="A64" s="25" t="s">
        <v>64</v>
      </c>
      <c r="B64" s="26">
        <v>14050000</v>
      </c>
      <c r="C64" s="26">
        <v>0</v>
      </c>
      <c r="D64" s="26">
        <v>0</v>
      </c>
      <c r="E64" s="26">
        <f t="shared" si="6"/>
        <v>14050000</v>
      </c>
      <c r="F64" s="26">
        <v>16193240.530000001</v>
      </c>
      <c r="G64" s="27">
        <f t="shared" si="7"/>
        <v>-2143240.5300000012</v>
      </c>
      <c r="H64" s="52"/>
      <c r="I64" s="60"/>
      <c r="J64" s="51"/>
    </row>
    <row r="65" spans="1:10" x14ac:dyDescent="0.25">
      <c r="A65" s="25" t="s">
        <v>65</v>
      </c>
      <c r="B65" s="26">
        <v>30960000</v>
      </c>
      <c r="C65" s="26">
        <v>0</v>
      </c>
      <c r="D65" s="26">
        <v>0</v>
      </c>
      <c r="E65" s="26">
        <f t="shared" si="6"/>
        <v>30960000</v>
      </c>
      <c r="F65" s="26">
        <v>40451077.720000021</v>
      </c>
      <c r="G65" s="27">
        <f t="shared" si="7"/>
        <v>-9491077.7200000212</v>
      </c>
      <c r="H65" s="52"/>
      <c r="I65" s="60"/>
      <c r="J65" s="51"/>
    </row>
    <row r="66" spans="1:10" x14ac:dyDescent="0.25">
      <c r="A66" s="25" t="s">
        <v>66</v>
      </c>
      <c r="B66" s="26">
        <v>69560000</v>
      </c>
      <c r="C66" s="26">
        <v>0</v>
      </c>
      <c r="D66" s="26">
        <v>0</v>
      </c>
      <c r="E66" s="26">
        <f t="shared" si="6"/>
        <v>69560000</v>
      </c>
      <c r="F66" s="26">
        <v>80326666.899999902</v>
      </c>
      <c r="G66" s="27">
        <f t="shared" si="7"/>
        <v>-10766666.899999902</v>
      </c>
      <c r="H66" s="52"/>
      <c r="I66" s="60"/>
      <c r="J66" s="51"/>
    </row>
    <row r="67" spans="1:10" x14ac:dyDescent="0.25">
      <c r="A67" s="25" t="s">
        <v>67</v>
      </c>
      <c r="B67" s="26">
        <v>1895000</v>
      </c>
      <c r="C67" s="26">
        <v>0</v>
      </c>
      <c r="D67" s="26">
        <v>0</v>
      </c>
      <c r="E67" s="26">
        <f t="shared" si="6"/>
        <v>1895000</v>
      </c>
      <c r="F67" s="26">
        <v>2254796.7899999954</v>
      </c>
      <c r="G67" s="27">
        <f t="shared" si="7"/>
        <v>-359796.78999999538</v>
      </c>
      <c r="H67" s="52"/>
      <c r="I67" s="60"/>
      <c r="J67" s="51"/>
    </row>
    <row r="68" spans="1:10" x14ac:dyDescent="0.25">
      <c r="A68" s="25" t="s">
        <v>68</v>
      </c>
      <c r="B68" s="26">
        <v>21340000</v>
      </c>
      <c r="C68" s="26">
        <v>0</v>
      </c>
      <c r="D68" s="26">
        <v>0</v>
      </c>
      <c r="E68" s="26">
        <f t="shared" si="6"/>
        <v>21340000</v>
      </c>
      <c r="F68" s="26">
        <v>28265460.239999998</v>
      </c>
      <c r="G68" s="27">
        <f t="shared" si="7"/>
        <v>-6925460.2399999984</v>
      </c>
      <c r="H68" s="52"/>
      <c r="I68" s="60"/>
      <c r="J68" s="51"/>
    </row>
    <row r="69" spans="1:10" x14ac:dyDescent="0.25">
      <c r="A69" s="25" t="s">
        <v>69</v>
      </c>
      <c r="B69" s="26">
        <v>129000</v>
      </c>
      <c r="C69" s="26">
        <v>0</v>
      </c>
      <c r="D69" s="26">
        <v>0</v>
      </c>
      <c r="E69" s="26">
        <f t="shared" si="6"/>
        <v>129000</v>
      </c>
      <c r="F69" s="26">
        <v>98301.840000000011</v>
      </c>
      <c r="G69" s="27">
        <f t="shared" si="7"/>
        <v>30698.159999999989</v>
      </c>
      <c r="H69" s="52"/>
      <c r="I69" s="60"/>
      <c r="J69" s="51"/>
    </row>
    <row r="70" spans="1:10" x14ac:dyDescent="0.25">
      <c r="A70" s="25" t="s">
        <v>70</v>
      </c>
      <c r="B70" s="26">
        <v>265000000</v>
      </c>
      <c r="C70" s="26">
        <v>80000000</v>
      </c>
      <c r="D70" s="26">
        <v>0</v>
      </c>
      <c r="E70" s="26">
        <f t="shared" si="6"/>
        <v>345000000</v>
      </c>
      <c r="F70" s="26">
        <v>284713334.18999708</v>
      </c>
      <c r="G70" s="27">
        <f t="shared" si="7"/>
        <v>60286665.810002923</v>
      </c>
      <c r="H70" s="52"/>
      <c r="I70" s="60"/>
      <c r="J70" s="51"/>
    </row>
    <row r="71" spans="1:10" x14ac:dyDescent="0.25">
      <c r="A71" s="25" t="s">
        <v>71</v>
      </c>
      <c r="B71" s="26">
        <v>0</v>
      </c>
      <c r="C71" s="26">
        <v>0</v>
      </c>
      <c r="D71" s="26">
        <v>0</v>
      </c>
      <c r="E71" s="26">
        <f t="shared" si="6"/>
        <v>0</v>
      </c>
      <c r="F71" s="26">
        <v>22500</v>
      </c>
      <c r="G71" s="27">
        <f t="shared" si="7"/>
        <v>-22500</v>
      </c>
      <c r="H71" s="52"/>
      <c r="I71" s="60"/>
      <c r="J71" s="51"/>
    </row>
    <row r="72" spans="1:10" x14ac:dyDescent="0.25">
      <c r="A72" s="25" t="s">
        <v>72</v>
      </c>
      <c r="B72" s="26">
        <v>855000000</v>
      </c>
      <c r="C72" s="26">
        <v>4773268733.71</v>
      </c>
      <c r="D72" s="26">
        <v>0</v>
      </c>
      <c r="E72" s="26">
        <f t="shared" si="6"/>
        <v>5628268733.71</v>
      </c>
      <c r="F72" s="26">
        <v>5937973829.7400017</v>
      </c>
      <c r="G72" s="27">
        <f t="shared" si="7"/>
        <v>-309705096.03000164</v>
      </c>
      <c r="H72" s="52"/>
      <c r="I72" s="60"/>
      <c r="J72" s="51"/>
    </row>
    <row r="73" spans="1:10" x14ac:dyDescent="0.25">
      <c r="A73" s="25" t="s">
        <v>73</v>
      </c>
      <c r="B73" s="26">
        <v>0</v>
      </c>
      <c r="C73" s="26">
        <v>106430</v>
      </c>
      <c r="D73" s="26">
        <v>0</v>
      </c>
      <c r="E73" s="26">
        <f t="shared" si="6"/>
        <v>106430</v>
      </c>
      <c r="F73" s="26">
        <v>106430</v>
      </c>
      <c r="G73" s="27">
        <f t="shared" si="7"/>
        <v>0</v>
      </c>
      <c r="H73" s="52"/>
      <c r="I73" s="60"/>
      <c r="J73" s="51"/>
    </row>
    <row r="74" spans="1:10" x14ac:dyDescent="0.25">
      <c r="A74" s="25" t="s">
        <v>74</v>
      </c>
      <c r="B74" s="26">
        <v>310000</v>
      </c>
      <c r="C74" s="26">
        <v>3165631</v>
      </c>
      <c r="D74" s="26">
        <v>0</v>
      </c>
      <c r="E74" s="26">
        <f t="shared" si="6"/>
        <v>3475631</v>
      </c>
      <c r="F74" s="26">
        <v>2518742.2800000012</v>
      </c>
      <c r="G74" s="27">
        <f t="shared" si="7"/>
        <v>956888.71999999881</v>
      </c>
      <c r="H74" s="52"/>
      <c r="I74" s="60"/>
      <c r="J74" s="51"/>
    </row>
    <row r="75" spans="1:10" x14ac:dyDescent="0.25">
      <c r="A75" s="25" t="s">
        <v>75</v>
      </c>
      <c r="B75" s="26">
        <v>525000</v>
      </c>
      <c r="C75" s="26">
        <v>6770364.0999999996</v>
      </c>
      <c r="D75" s="26">
        <v>0</v>
      </c>
      <c r="E75" s="26">
        <f t="shared" si="6"/>
        <v>7295364.0999999996</v>
      </c>
      <c r="F75" s="26">
        <v>7934132.0999999996</v>
      </c>
      <c r="G75" s="27">
        <f t="shared" si="7"/>
        <v>-638768</v>
      </c>
      <c r="H75" s="52"/>
      <c r="I75" s="60"/>
      <c r="J75" s="51"/>
    </row>
    <row r="76" spans="1:10" x14ac:dyDescent="0.25">
      <c r="A76" s="25" t="s">
        <v>76</v>
      </c>
      <c r="B76" s="26">
        <v>450000</v>
      </c>
      <c r="C76" s="26">
        <v>300000</v>
      </c>
      <c r="D76" s="26">
        <v>0</v>
      </c>
      <c r="E76" s="26">
        <f t="shared" si="6"/>
        <v>750000</v>
      </c>
      <c r="F76" s="26">
        <v>1519990</v>
      </c>
      <c r="G76" s="27">
        <f t="shared" si="7"/>
        <v>-769990</v>
      </c>
      <c r="H76" s="52"/>
      <c r="I76" s="60"/>
      <c r="J76" s="51"/>
    </row>
    <row r="77" spans="1:10" x14ac:dyDescent="0.25">
      <c r="A77" s="25" t="s">
        <v>77</v>
      </c>
      <c r="B77" s="26">
        <v>150000</v>
      </c>
      <c r="C77" s="26">
        <v>1892923</v>
      </c>
      <c r="D77" s="26">
        <v>0</v>
      </c>
      <c r="E77" s="26">
        <f t="shared" si="6"/>
        <v>2042923</v>
      </c>
      <c r="F77" s="26">
        <v>3255353</v>
      </c>
      <c r="G77" s="27">
        <f t="shared" si="7"/>
        <v>-1212430</v>
      </c>
      <c r="H77" s="52"/>
      <c r="I77" s="60"/>
      <c r="J77" s="51"/>
    </row>
    <row r="78" spans="1:10" x14ac:dyDescent="0.25">
      <c r="A78" s="25" t="s">
        <v>78</v>
      </c>
      <c r="B78" s="26">
        <v>14000000</v>
      </c>
      <c r="C78" s="26">
        <v>186746000</v>
      </c>
      <c r="D78" s="26">
        <v>0</v>
      </c>
      <c r="E78" s="26">
        <f t="shared" si="6"/>
        <v>200746000</v>
      </c>
      <c r="F78" s="26">
        <v>221454000</v>
      </c>
      <c r="G78" s="27">
        <f t="shared" si="7"/>
        <v>-20708000</v>
      </c>
      <c r="H78" s="52"/>
      <c r="I78" s="60"/>
      <c r="J78" s="51"/>
    </row>
    <row r="79" spans="1:10" x14ac:dyDescent="0.25">
      <c r="A79" s="25" t="s">
        <v>79</v>
      </c>
      <c r="B79" s="26">
        <v>1500000</v>
      </c>
      <c r="C79" s="26">
        <v>393813513</v>
      </c>
      <c r="D79" s="26">
        <v>0</v>
      </c>
      <c r="E79" s="26">
        <f t="shared" si="6"/>
        <v>395313513</v>
      </c>
      <c r="F79" s="26">
        <v>395313513</v>
      </c>
      <c r="G79" s="27">
        <f t="shared" si="7"/>
        <v>0</v>
      </c>
      <c r="H79" s="52"/>
      <c r="I79" s="60"/>
      <c r="J79" s="51"/>
    </row>
    <row r="80" spans="1:10" x14ac:dyDescent="0.25">
      <c r="A80" s="25" t="s">
        <v>80</v>
      </c>
      <c r="B80" s="26">
        <v>900000</v>
      </c>
      <c r="C80" s="26">
        <v>3862500</v>
      </c>
      <c r="D80" s="26">
        <v>0</v>
      </c>
      <c r="E80" s="26">
        <f t="shared" si="6"/>
        <v>4762500</v>
      </c>
      <c r="F80" s="26">
        <v>15762500</v>
      </c>
      <c r="G80" s="27">
        <f t="shared" si="7"/>
        <v>-11000000</v>
      </c>
      <c r="H80" s="52"/>
      <c r="I80" s="60"/>
      <c r="J80" s="51"/>
    </row>
    <row r="81" spans="1:11" x14ac:dyDescent="0.25">
      <c r="A81" s="25" t="s">
        <v>81</v>
      </c>
      <c r="B81" s="26">
        <v>0</v>
      </c>
      <c r="C81" s="26">
        <v>2127340.5499999998</v>
      </c>
      <c r="D81" s="26">
        <v>0</v>
      </c>
      <c r="E81" s="26">
        <f t="shared" si="6"/>
        <v>2127340.5499999998</v>
      </c>
      <c r="F81" s="26">
        <v>4577348.3099999996</v>
      </c>
      <c r="G81" s="27">
        <f t="shared" si="7"/>
        <v>-2450007.7599999998</v>
      </c>
      <c r="H81" s="52"/>
      <c r="I81" s="60"/>
      <c r="J81" s="51"/>
    </row>
    <row r="82" spans="1:11" x14ac:dyDescent="0.25">
      <c r="A82" s="25" t="s">
        <v>82</v>
      </c>
      <c r="B82" s="26">
        <v>0</v>
      </c>
      <c r="C82" s="26">
        <v>48879.35</v>
      </c>
      <c r="D82" s="26">
        <v>0</v>
      </c>
      <c r="E82" s="26">
        <f t="shared" si="6"/>
        <v>48879.35</v>
      </c>
      <c r="F82" s="26">
        <v>38367.850000000006</v>
      </c>
      <c r="G82" s="27">
        <f t="shared" si="7"/>
        <v>10511.499999999993</v>
      </c>
      <c r="H82" s="52"/>
      <c r="I82" s="60"/>
      <c r="J82" s="51"/>
    </row>
    <row r="83" spans="1:11" x14ac:dyDescent="0.25">
      <c r="A83" s="25" t="s">
        <v>83</v>
      </c>
      <c r="B83" s="26">
        <v>0</v>
      </c>
      <c r="C83" s="26">
        <v>0</v>
      </c>
      <c r="D83" s="26">
        <v>0</v>
      </c>
      <c r="E83" s="26">
        <f t="shared" si="6"/>
        <v>0</v>
      </c>
      <c r="F83" s="26">
        <v>6800</v>
      </c>
      <c r="G83" s="27">
        <f t="shared" si="7"/>
        <v>-6800</v>
      </c>
      <c r="H83" s="52"/>
      <c r="I83" s="51"/>
      <c r="J83" s="51"/>
    </row>
    <row r="84" spans="1:11" x14ac:dyDescent="0.25">
      <c r="A84" s="29" t="s">
        <v>84</v>
      </c>
      <c r="B84" s="30">
        <v>0</v>
      </c>
      <c r="C84" s="26">
        <v>0</v>
      </c>
      <c r="D84" s="26">
        <v>0</v>
      </c>
      <c r="E84" s="26">
        <f t="shared" si="6"/>
        <v>0</v>
      </c>
      <c r="F84" s="26">
        <v>19920</v>
      </c>
      <c r="G84" s="27">
        <f t="shared" si="7"/>
        <v>-19920</v>
      </c>
      <c r="H84" s="52"/>
      <c r="I84" s="51"/>
      <c r="J84" s="51"/>
    </row>
    <row r="85" spans="1:11" x14ac:dyDescent="0.25">
      <c r="A85" s="31" t="s">
        <v>85</v>
      </c>
      <c r="B85" s="32">
        <v>0</v>
      </c>
      <c r="C85" s="32">
        <f>+C86</f>
        <v>7384455.8499999996</v>
      </c>
      <c r="D85" s="32">
        <v>0</v>
      </c>
      <c r="E85" s="32">
        <f t="shared" si="6"/>
        <v>7384455.8499999996</v>
      </c>
      <c r="F85" s="32">
        <f>+F86</f>
        <v>7384455.8499999996</v>
      </c>
      <c r="G85" s="33">
        <f t="shared" si="7"/>
        <v>0</v>
      </c>
      <c r="H85" s="52"/>
      <c r="I85" s="51"/>
      <c r="J85" s="51"/>
    </row>
    <row r="86" spans="1:11" x14ac:dyDescent="0.25">
      <c r="A86" s="34" t="s">
        <v>86</v>
      </c>
      <c r="B86" s="35">
        <v>0</v>
      </c>
      <c r="C86" s="26">
        <v>7384455.8499999996</v>
      </c>
      <c r="D86" s="26">
        <v>0</v>
      </c>
      <c r="E86" s="26">
        <f t="shared" si="6"/>
        <v>7384455.8499999996</v>
      </c>
      <c r="F86" s="26">
        <v>7384455.8499999996</v>
      </c>
      <c r="G86" s="27">
        <f t="shared" si="7"/>
        <v>0</v>
      </c>
      <c r="H86" s="52"/>
      <c r="I86" s="51"/>
      <c r="J86" s="51"/>
    </row>
    <row r="87" spans="1:11" x14ac:dyDescent="0.25">
      <c r="A87" s="15" t="s">
        <v>87</v>
      </c>
      <c r="B87" s="16">
        <f t="shared" ref="B87:G87" si="8">SUM(B88+B100)</f>
        <v>5515600000</v>
      </c>
      <c r="C87" s="16">
        <f t="shared" si="8"/>
        <v>3432739275.4199996</v>
      </c>
      <c r="D87" s="16">
        <f t="shared" si="8"/>
        <v>0</v>
      </c>
      <c r="E87" s="16">
        <f t="shared" si="8"/>
        <v>8948339275.4200001</v>
      </c>
      <c r="F87" s="16">
        <f t="shared" si="8"/>
        <v>9017839909.789999</v>
      </c>
      <c r="G87" s="17">
        <f t="shared" si="8"/>
        <v>-69500634.369998932</v>
      </c>
      <c r="H87" s="52"/>
      <c r="I87" s="61"/>
      <c r="J87" s="51"/>
    </row>
    <row r="88" spans="1:11" x14ac:dyDescent="0.25">
      <c r="A88" s="19" t="s">
        <v>88</v>
      </c>
      <c r="B88" s="23">
        <f>SUM(B89:B99)</f>
        <v>5515600000</v>
      </c>
      <c r="C88" s="23">
        <f>SUM(C89:C99)</f>
        <v>3392557075.4199996</v>
      </c>
      <c r="D88" s="23">
        <v>0</v>
      </c>
      <c r="E88" s="23">
        <f t="shared" ref="E88:E98" si="9">+B88+C88+D88</f>
        <v>8908157075.4200001</v>
      </c>
      <c r="F88" s="23">
        <f>SUM(F89:F99)</f>
        <v>8978457709.789999</v>
      </c>
      <c r="G88" s="24">
        <f t="shared" ref="G88:G99" si="10">+E88-F88</f>
        <v>-70300634.369998932</v>
      </c>
      <c r="H88" s="52"/>
      <c r="I88" s="60"/>
      <c r="J88" s="51"/>
      <c r="K88" s="4"/>
    </row>
    <row r="89" spans="1:11" x14ac:dyDescent="0.25">
      <c r="A89" s="36" t="s">
        <v>89</v>
      </c>
      <c r="B89" s="26">
        <v>2815700000</v>
      </c>
      <c r="C89" s="26">
        <v>2066800000</v>
      </c>
      <c r="D89" s="26">
        <v>0</v>
      </c>
      <c r="E89" s="26">
        <f t="shared" si="9"/>
        <v>4882500000</v>
      </c>
      <c r="F89" s="26">
        <v>5005756993.579998</v>
      </c>
      <c r="G89" s="27">
        <f t="shared" si="10"/>
        <v>-123256993.57999802</v>
      </c>
      <c r="H89" s="52"/>
      <c r="I89" s="60"/>
      <c r="J89" s="51"/>
      <c r="K89" s="4"/>
    </row>
    <row r="90" spans="1:11" x14ac:dyDescent="0.25">
      <c r="A90" s="36" t="s">
        <v>90</v>
      </c>
      <c r="B90" s="26">
        <v>128000000</v>
      </c>
      <c r="C90" s="26">
        <v>59700000</v>
      </c>
      <c r="D90" s="26">
        <v>0</v>
      </c>
      <c r="E90" s="26">
        <f>+B90+C90+D90</f>
        <v>187700000</v>
      </c>
      <c r="F90" s="26">
        <v>162271708.73999992</v>
      </c>
      <c r="G90" s="27">
        <f t="shared" si="10"/>
        <v>25428291.26000008</v>
      </c>
      <c r="H90" s="52"/>
      <c r="I90" s="60"/>
      <c r="J90" s="51"/>
      <c r="K90" s="4"/>
    </row>
    <row r="91" spans="1:11" x14ac:dyDescent="0.25">
      <c r="A91" s="36" t="s">
        <v>91</v>
      </c>
      <c r="B91" s="26">
        <v>1370400000</v>
      </c>
      <c r="C91" s="26">
        <v>189234288.78999999</v>
      </c>
      <c r="D91" s="26">
        <v>0</v>
      </c>
      <c r="E91" s="26">
        <f>+B91+C91+D91</f>
        <v>1559634288.79</v>
      </c>
      <c r="F91" s="26">
        <v>1566057499.1000001</v>
      </c>
      <c r="G91" s="27">
        <f t="shared" si="10"/>
        <v>-6423210.3100001812</v>
      </c>
      <c r="H91" s="52"/>
      <c r="I91" s="52"/>
      <c r="J91" s="51"/>
      <c r="K91" s="4"/>
    </row>
    <row r="92" spans="1:11" x14ac:dyDescent="0.25">
      <c r="A92" s="36" t="s">
        <v>92</v>
      </c>
      <c r="B92" s="26">
        <v>305500000</v>
      </c>
      <c r="C92" s="26">
        <v>54700000</v>
      </c>
      <c r="D92" s="26">
        <v>0</v>
      </c>
      <c r="E92" s="26">
        <f t="shared" si="9"/>
        <v>360200000</v>
      </c>
      <c r="F92" s="26">
        <v>423734904.72000015</v>
      </c>
      <c r="G92" s="27">
        <f t="shared" si="10"/>
        <v>-63534904.720000148</v>
      </c>
      <c r="H92" s="52"/>
      <c r="I92" s="52"/>
      <c r="J92" s="51"/>
      <c r="K92" s="4"/>
    </row>
    <row r="93" spans="1:11" x14ac:dyDescent="0.25">
      <c r="A93" s="36" t="s">
        <v>93</v>
      </c>
      <c r="B93" s="26">
        <v>0</v>
      </c>
      <c r="C93" s="26">
        <v>239688173.16000006</v>
      </c>
      <c r="D93" s="26">
        <v>0</v>
      </c>
      <c r="E93" s="26">
        <f t="shared" si="9"/>
        <v>239688173.16000006</v>
      </c>
      <c r="F93" s="26">
        <v>239688173.16</v>
      </c>
      <c r="G93" s="27">
        <f t="shared" si="10"/>
        <v>0</v>
      </c>
      <c r="H93" s="52"/>
      <c r="I93" s="52"/>
      <c r="J93" s="51"/>
      <c r="K93" s="4"/>
    </row>
    <row r="94" spans="1:11" x14ac:dyDescent="0.25">
      <c r="A94" s="36" t="s">
        <v>94</v>
      </c>
      <c r="B94" s="26">
        <v>0</v>
      </c>
      <c r="C94" s="26">
        <v>6196056.9100000001</v>
      </c>
      <c r="D94" s="26">
        <v>0</v>
      </c>
      <c r="E94" s="26">
        <f t="shared" si="9"/>
        <v>6196056.9100000001</v>
      </c>
      <c r="F94" s="26">
        <v>6196056.9100000001</v>
      </c>
      <c r="G94" s="27">
        <f t="shared" si="10"/>
        <v>0</v>
      </c>
      <c r="H94" s="52"/>
      <c r="I94" s="52"/>
      <c r="J94" s="51"/>
      <c r="K94" s="4"/>
    </row>
    <row r="95" spans="1:11" x14ac:dyDescent="0.25">
      <c r="A95" s="36" t="s">
        <v>95</v>
      </c>
      <c r="B95" s="26">
        <v>0</v>
      </c>
      <c r="C95" s="26">
        <v>41547133.890000001</v>
      </c>
      <c r="D95" s="26">
        <v>0</v>
      </c>
      <c r="E95" s="26">
        <f t="shared" si="9"/>
        <v>41547133.890000001</v>
      </c>
      <c r="F95" s="26">
        <v>41547133.890000001</v>
      </c>
      <c r="G95" s="27">
        <f t="shared" si="10"/>
        <v>0</v>
      </c>
      <c r="H95" s="52"/>
      <c r="I95" s="52"/>
      <c r="J95" s="51"/>
      <c r="K95" s="4"/>
    </row>
    <row r="96" spans="1:11" x14ac:dyDescent="0.25">
      <c r="A96" s="36" t="s">
        <v>96</v>
      </c>
      <c r="B96" s="26">
        <v>0</v>
      </c>
      <c r="C96" s="26">
        <v>20007993.649999999</v>
      </c>
      <c r="D96" s="26">
        <v>0</v>
      </c>
      <c r="E96" s="26">
        <f t="shared" si="9"/>
        <v>20007993.649999999</v>
      </c>
      <c r="F96" s="26">
        <v>20007993.649999999</v>
      </c>
      <c r="G96" s="27">
        <f t="shared" si="10"/>
        <v>0</v>
      </c>
      <c r="H96" s="52"/>
      <c r="I96" s="52"/>
      <c r="J96" s="51"/>
      <c r="K96" s="4"/>
    </row>
    <row r="97" spans="1:11" x14ac:dyDescent="0.25">
      <c r="A97" s="36" t="s">
        <v>97</v>
      </c>
      <c r="B97" s="26">
        <v>895000000</v>
      </c>
      <c r="C97" s="26">
        <v>649500000</v>
      </c>
      <c r="D97" s="26">
        <v>0</v>
      </c>
      <c r="E97" s="26">
        <f t="shared" si="9"/>
        <v>1544500000</v>
      </c>
      <c r="F97" s="26">
        <v>1440882449.8400002</v>
      </c>
      <c r="G97" s="27">
        <f t="shared" si="10"/>
        <v>103617550.15999985</v>
      </c>
      <c r="H97" s="62"/>
      <c r="I97" s="51"/>
      <c r="J97" s="51"/>
      <c r="K97" s="4"/>
    </row>
    <row r="98" spans="1:11" x14ac:dyDescent="0.25">
      <c r="A98" s="36" t="s">
        <v>98</v>
      </c>
      <c r="B98" s="26">
        <v>1000000</v>
      </c>
      <c r="C98" s="26">
        <v>12904307.85</v>
      </c>
      <c r="D98" s="26">
        <v>0</v>
      </c>
      <c r="E98" s="26">
        <f t="shared" si="9"/>
        <v>13904307.85</v>
      </c>
      <c r="F98" s="26">
        <v>13913026.949999999</v>
      </c>
      <c r="G98" s="27">
        <f t="shared" si="10"/>
        <v>-8719.0999999996275</v>
      </c>
      <c r="H98" s="62"/>
      <c r="I98" s="51"/>
      <c r="J98" s="51"/>
      <c r="K98" s="4"/>
    </row>
    <row r="99" spans="1:11" x14ac:dyDescent="0.25">
      <c r="A99" s="36" t="s">
        <v>99</v>
      </c>
      <c r="B99" s="26">
        <v>0</v>
      </c>
      <c r="C99" s="26">
        <v>52279121.170000002</v>
      </c>
      <c r="D99" s="26">
        <v>0</v>
      </c>
      <c r="E99" s="26">
        <f>+B99+C99+D99</f>
        <v>52279121.170000002</v>
      </c>
      <c r="F99" s="26">
        <v>58401769.250000007</v>
      </c>
      <c r="G99" s="27">
        <f t="shared" si="10"/>
        <v>-6122648.0800000057</v>
      </c>
      <c r="H99" s="52"/>
      <c r="I99" s="51"/>
      <c r="J99" s="51"/>
      <c r="K99" s="4"/>
    </row>
    <row r="100" spans="1:11" x14ac:dyDescent="0.25">
      <c r="A100" s="19" t="s">
        <v>100</v>
      </c>
      <c r="B100" s="23">
        <f>SUM(B101:B105)</f>
        <v>0</v>
      </c>
      <c r="C100" s="23">
        <f>SUM(C101:C106)</f>
        <v>40182200</v>
      </c>
      <c r="D100" s="23">
        <f>SUM(D101:D106)</f>
        <v>0</v>
      </c>
      <c r="E100" s="23">
        <f>SUM(E101:E106)</f>
        <v>40182200</v>
      </c>
      <c r="F100" s="23">
        <f>SUM(F101:F106)</f>
        <v>39382200</v>
      </c>
      <c r="G100" s="24">
        <f>SUM(G101:G106)</f>
        <v>800000</v>
      </c>
      <c r="H100" s="52"/>
      <c r="I100" s="51"/>
      <c r="J100" s="51"/>
      <c r="K100" s="4"/>
    </row>
    <row r="101" spans="1:11" x14ac:dyDescent="0.25">
      <c r="A101" s="25" t="s">
        <v>101</v>
      </c>
      <c r="B101" s="26">
        <v>0</v>
      </c>
      <c r="C101" s="26">
        <v>4300000</v>
      </c>
      <c r="D101" s="26">
        <v>0</v>
      </c>
      <c r="E101" s="26">
        <f t="shared" ref="E101:E106" si="11">+B101+C101+D101</f>
        <v>4300000</v>
      </c>
      <c r="F101" s="26">
        <v>3500000</v>
      </c>
      <c r="G101" s="27">
        <f t="shared" ref="G101:G106" si="12">+E101-F101</f>
        <v>800000</v>
      </c>
      <c r="H101" s="52"/>
      <c r="I101" s="51"/>
      <c r="J101" s="51"/>
      <c r="K101" s="4"/>
    </row>
    <row r="102" spans="1:11" x14ac:dyDescent="0.25">
      <c r="A102" s="25" t="s">
        <v>102</v>
      </c>
      <c r="B102" s="26">
        <v>0</v>
      </c>
      <c r="C102" s="26">
        <v>1000000</v>
      </c>
      <c r="D102" s="26">
        <v>0</v>
      </c>
      <c r="E102" s="26">
        <f t="shared" si="11"/>
        <v>1000000</v>
      </c>
      <c r="F102" s="26">
        <v>1000000</v>
      </c>
      <c r="G102" s="27">
        <f t="shared" si="12"/>
        <v>0</v>
      </c>
      <c r="H102" s="52"/>
      <c r="I102" s="52"/>
      <c r="J102" s="51"/>
      <c r="K102" s="4"/>
    </row>
    <row r="103" spans="1:11" x14ac:dyDescent="0.25">
      <c r="A103" s="25" t="s">
        <v>103</v>
      </c>
      <c r="B103" s="26">
        <v>0</v>
      </c>
      <c r="C103" s="26">
        <v>21449100</v>
      </c>
      <c r="D103" s="26">
        <v>0</v>
      </c>
      <c r="E103" s="26">
        <f t="shared" si="11"/>
        <v>21449100</v>
      </c>
      <c r="F103" s="26">
        <v>21449100</v>
      </c>
      <c r="G103" s="27">
        <f t="shared" si="12"/>
        <v>0</v>
      </c>
      <c r="H103" s="52"/>
      <c r="I103" s="52"/>
      <c r="J103" s="51"/>
      <c r="K103" s="4"/>
    </row>
    <row r="104" spans="1:11" x14ac:dyDescent="0.25">
      <c r="A104" s="25" t="s">
        <v>104</v>
      </c>
      <c r="B104" s="26">
        <v>0</v>
      </c>
      <c r="C104" s="26">
        <v>0</v>
      </c>
      <c r="D104" s="26">
        <v>0</v>
      </c>
      <c r="E104" s="26">
        <f t="shared" si="11"/>
        <v>0</v>
      </c>
      <c r="F104" s="26">
        <v>0</v>
      </c>
      <c r="G104" s="27">
        <f t="shared" si="12"/>
        <v>0</v>
      </c>
      <c r="H104" s="52"/>
      <c r="I104" s="52"/>
      <c r="J104" s="51"/>
      <c r="K104" s="4"/>
    </row>
    <row r="105" spans="1:11" x14ac:dyDescent="0.25">
      <c r="A105" s="25" t="s">
        <v>105</v>
      </c>
      <c r="B105" s="26">
        <v>0</v>
      </c>
      <c r="C105" s="26">
        <v>4907000</v>
      </c>
      <c r="D105" s="26">
        <v>0</v>
      </c>
      <c r="E105" s="26">
        <f t="shared" si="11"/>
        <v>4907000</v>
      </c>
      <c r="F105" s="26">
        <v>4907000</v>
      </c>
      <c r="G105" s="27">
        <f t="shared" si="12"/>
        <v>0</v>
      </c>
      <c r="H105" s="52"/>
      <c r="I105" s="52"/>
      <c r="J105" s="51"/>
      <c r="K105" s="4"/>
    </row>
    <row r="106" spans="1:11" x14ac:dyDescent="0.25">
      <c r="A106" s="25" t="s">
        <v>106</v>
      </c>
      <c r="B106" s="26">
        <v>0</v>
      </c>
      <c r="C106" s="26">
        <v>8526100</v>
      </c>
      <c r="D106" s="26">
        <v>0</v>
      </c>
      <c r="E106" s="26">
        <f t="shared" si="11"/>
        <v>8526100</v>
      </c>
      <c r="F106" s="26">
        <v>8526100</v>
      </c>
      <c r="G106" s="27">
        <f t="shared" si="12"/>
        <v>0</v>
      </c>
      <c r="H106" s="52"/>
      <c r="I106" s="52"/>
      <c r="J106" s="51"/>
      <c r="K106" s="4"/>
    </row>
    <row r="107" spans="1:11" x14ac:dyDescent="0.25">
      <c r="A107" s="15" t="s">
        <v>107</v>
      </c>
      <c r="B107" s="16">
        <f t="shared" ref="B107:G107" si="13">+B108+B111</f>
        <v>4431700000</v>
      </c>
      <c r="C107" s="16">
        <f t="shared" si="13"/>
        <v>2913156973.5999985</v>
      </c>
      <c r="D107" s="16">
        <f t="shared" si="13"/>
        <v>0</v>
      </c>
      <c r="E107" s="16">
        <f t="shared" si="13"/>
        <v>7344856973.5999985</v>
      </c>
      <c r="F107" s="16">
        <f t="shared" si="13"/>
        <v>7444934331.3799992</v>
      </c>
      <c r="G107" s="17">
        <f t="shared" si="13"/>
        <v>-100077357.78000069</v>
      </c>
      <c r="H107" s="50"/>
      <c r="I107" s="52"/>
      <c r="J107" s="50"/>
      <c r="K107" s="18"/>
    </row>
    <row r="108" spans="1:11" x14ac:dyDescent="0.25">
      <c r="A108" s="19" t="s">
        <v>108</v>
      </c>
      <c r="B108" s="37">
        <f>SUM(B109:B110)</f>
        <v>4430700000</v>
      </c>
      <c r="C108" s="37">
        <f>SUM(C109:C110)</f>
        <v>2908956353.5999985</v>
      </c>
      <c r="D108" s="37">
        <f>SUM(D109:D110)</f>
        <v>0</v>
      </c>
      <c r="E108" s="37">
        <f>SUM(E109:E110)</f>
        <v>7339656353.5999985</v>
      </c>
      <c r="F108" s="23">
        <f>SUM(F109:F110)</f>
        <v>7439234131.3799992</v>
      </c>
      <c r="G108" s="24">
        <f>+E108-F108</f>
        <v>-99577777.780000687</v>
      </c>
      <c r="H108" s="50"/>
      <c r="I108" s="52"/>
      <c r="J108" s="50"/>
      <c r="K108" s="18"/>
    </row>
    <row r="109" spans="1:11" x14ac:dyDescent="0.25">
      <c r="A109" s="25" t="s">
        <v>109</v>
      </c>
      <c r="B109" s="26">
        <v>4430700000</v>
      </c>
      <c r="C109" s="26">
        <v>2521680000</v>
      </c>
      <c r="D109" s="26">
        <v>0</v>
      </c>
      <c r="E109" s="26">
        <f>+B109+C109+D109</f>
        <v>6952380000</v>
      </c>
      <c r="F109" s="26">
        <v>7085657777.7799988</v>
      </c>
      <c r="G109" s="27">
        <f>+E109-F109</f>
        <v>-133277777.77999878</v>
      </c>
      <c r="H109" s="50"/>
      <c r="I109" s="52"/>
      <c r="J109" s="50"/>
      <c r="K109" s="18"/>
    </row>
    <row r="110" spans="1:11" x14ac:dyDescent="0.25">
      <c r="A110" s="25" t="s">
        <v>110</v>
      </c>
      <c r="B110" s="26">
        <v>0</v>
      </c>
      <c r="C110" s="26">
        <v>387276353.59999847</v>
      </c>
      <c r="D110" s="26">
        <v>0</v>
      </c>
      <c r="E110" s="26">
        <f>+B110+C110+D110</f>
        <v>387276353.59999847</v>
      </c>
      <c r="F110" s="26">
        <v>353576353.59999996</v>
      </c>
      <c r="G110" s="27">
        <f>+E110-F110</f>
        <v>33699999.99999851</v>
      </c>
      <c r="H110" s="50"/>
      <c r="I110" s="52"/>
      <c r="J110" s="50"/>
      <c r="K110" s="18"/>
    </row>
    <row r="111" spans="1:11" x14ac:dyDescent="0.25">
      <c r="A111" s="19" t="s">
        <v>111</v>
      </c>
      <c r="B111" s="37">
        <f>SUM(B112:B112)</f>
        <v>1000000</v>
      </c>
      <c r="C111" s="23">
        <f>SUM(C112:C112)</f>
        <v>4200620</v>
      </c>
      <c r="D111" s="23">
        <f>SUM(D112:D112)</f>
        <v>0</v>
      </c>
      <c r="E111" s="23">
        <f>+B111+C111+D111</f>
        <v>5200620</v>
      </c>
      <c r="F111" s="23">
        <f>SUM(F112:F112)</f>
        <v>5700200</v>
      </c>
      <c r="G111" s="24">
        <f>+E111-F111</f>
        <v>-499580</v>
      </c>
      <c r="H111" s="50"/>
      <c r="I111" s="52"/>
      <c r="J111" s="50"/>
      <c r="K111" s="18"/>
    </row>
    <row r="112" spans="1:11" x14ac:dyDescent="0.25">
      <c r="A112" s="25" t="s">
        <v>112</v>
      </c>
      <c r="B112" s="26">
        <v>1000000</v>
      </c>
      <c r="C112" s="26">
        <v>4200620</v>
      </c>
      <c r="D112" s="26">
        <v>0</v>
      </c>
      <c r="E112" s="26">
        <f>+B112+C112+D112</f>
        <v>5200620</v>
      </c>
      <c r="F112" s="26">
        <v>5700200</v>
      </c>
      <c r="G112" s="27">
        <f>+E112-F112</f>
        <v>-499580</v>
      </c>
      <c r="H112" s="50"/>
      <c r="I112" s="52"/>
      <c r="J112" s="50"/>
      <c r="K112" s="18"/>
    </row>
    <row r="113" spans="1:17" x14ac:dyDescent="0.25">
      <c r="A113" s="15" t="s">
        <v>113</v>
      </c>
      <c r="B113" s="16">
        <f t="shared" ref="B113:G113" si="14">SUM(B114:B117)</f>
        <v>84188000</v>
      </c>
      <c r="C113" s="16">
        <f t="shared" si="14"/>
        <v>2088919104.46</v>
      </c>
      <c r="D113" s="16">
        <f t="shared" si="14"/>
        <v>0</v>
      </c>
      <c r="E113" s="16">
        <f t="shared" si="14"/>
        <v>2173107104.46</v>
      </c>
      <c r="F113" s="16">
        <f t="shared" si="14"/>
        <v>1170373321.5</v>
      </c>
      <c r="G113" s="17">
        <f t="shared" si="14"/>
        <v>1002733782.9600002</v>
      </c>
      <c r="H113" s="50"/>
      <c r="I113" s="52"/>
      <c r="J113" s="50"/>
      <c r="K113" s="5"/>
    </row>
    <row r="114" spans="1:17" x14ac:dyDescent="0.25">
      <c r="A114" s="25" t="s">
        <v>114</v>
      </c>
      <c r="B114" s="26">
        <v>80000</v>
      </c>
      <c r="C114" s="26">
        <v>0</v>
      </c>
      <c r="D114" s="26">
        <v>0</v>
      </c>
      <c r="E114" s="26">
        <f>+B114+C114+D114</f>
        <v>80000</v>
      </c>
      <c r="F114" s="26">
        <v>77960.850000000006</v>
      </c>
      <c r="G114" s="27">
        <f>+E114-F114</f>
        <v>2039.1499999999942</v>
      </c>
      <c r="H114" s="52"/>
      <c r="I114" s="51"/>
      <c r="J114" s="51"/>
      <c r="K114" s="4"/>
    </row>
    <row r="115" spans="1:17" x14ac:dyDescent="0.25">
      <c r="A115" s="25" t="s">
        <v>115</v>
      </c>
      <c r="B115" s="26">
        <v>8000</v>
      </c>
      <c r="C115" s="26">
        <v>0</v>
      </c>
      <c r="D115" s="26">
        <v>0</v>
      </c>
      <c r="E115" s="26">
        <f>+B115+C115+D115</f>
        <v>8000</v>
      </c>
      <c r="F115" s="26">
        <v>6470.58</v>
      </c>
      <c r="G115" s="27">
        <f>+E115-F115</f>
        <v>1529.42</v>
      </c>
      <c r="H115" s="52"/>
      <c r="I115" s="51"/>
      <c r="J115" s="51"/>
    </row>
    <row r="116" spans="1:17" x14ac:dyDescent="0.25">
      <c r="A116" s="25" t="s">
        <v>116</v>
      </c>
      <c r="B116" s="26">
        <v>0</v>
      </c>
      <c r="C116" s="26">
        <v>2088919104.46</v>
      </c>
      <c r="D116" s="26">
        <v>0</v>
      </c>
      <c r="E116" s="26">
        <f>+B116+C116+D116</f>
        <v>2088919104.46</v>
      </c>
      <c r="F116" s="38">
        <v>1170288890.0699999</v>
      </c>
      <c r="G116" s="27">
        <f>+E116-F116</f>
        <v>918630214.3900001</v>
      </c>
      <c r="H116" s="52"/>
      <c r="I116" s="52"/>
      <c r="J116" s="52"/>
    </row>
    <row r="117" spans="1:17" x14ac:dyDescent="0.25">
      <c r="A117" s="25" t="s">
        <v>117</v>
      </c>
      <c r="B117" s="26">
        <v>84100000</v>
      </c>
      <c r="C117" s="26">
        <v>0</v>
      </c>
      <c r="D117" s="26">
        <v>0</v>
      </c>
      <c r="E117" s="26">
        <f>+B117+C117+D117</f>
        <v>84100000</v>
      </c>
      <c r="F117" s="26">
        <v>0</v>
      </c>
      <c r="G117" s="27">
        <f>+E117-F117</f>
        <v>84100000</v>
      </c>
      <c r="H117" s="52"/>
      <c r="I117" s="51"/>
      <c r="J117" s="51"/>
    </row>
    <row r="118" spans="1:17" s="39" customFormat="1" x14ac:dyDescent="0.25">
      <c r="A118" s="15" t="s">
        <v>118</v>
      </c>
      <c r="B118" s="16">
        <f t="shared" ref="B118:G118" si="15">+B113+B9</f>
        <v>13391871000</v>
      </c>
      <c r="C118" s="16">
        <f t="shared" si="15"/>
        <v>14150385669.899998</v>
      </c>
      <c r="D118" s="16">
        <f t="shared" si="15"/>
        <v>0</v>
      </c>
      <c r="E118" s="16">
        <f t="shared" si="15"/>
        <v>27542256669.899998</v>
      </c>
      <c r="F118" s="16">
        <f t="shared" si="15"/>
        <v>27177927142.269997</v>
      </c>
      <c r="G118" s="17">
        <f t="shared" si="15"/>
        <v>364329527.63000286</v>
      </c>
      <c r="H118" s="50"/>
      <c r="I118" s="51"/>
      <c r="J118" s="51"/>
      <c r="K118"/>
      <c r="L118"/>
      <c r="M118"/>
      <c r="N118"/>
      <c r="O118"/>
      <c r="P118"/>
      <c r="Q118"/>
    </row>
    <row r="119" spans="1:17" x14ac:dyDescent="0.25">
      <c r="A119" s="40"/>
      <c r="B119" s="41"/>
      <c r="C119" s="42"/>
      <c r="D119" s="42"/>
      <c r="E119" s="43"/>
      <c r="F119" s="42"/>
      <c r="G119" s="44"/>
      <c r="H119" s="62"/>
      <c r="I119" s="51"/>
      <c r="J119" s="51"/>
    </row>
    <row r="120" spans="1:17" x14ac:dyDescent="0.25">
      <c r="A120" s="19" t="s">
        <v>119</v>
      </c>
      <c r="B120" s="20">
        <f t="shared" ref="B120:G120" si="16">SUM(B121:B124)</f>
        <v>1180000000</v>
      </c>
      <c r="C120" s="20">
        <f t="shared" si="16"/>
        <v>5029855149.2700005</v>
      </c>
      <c r="D120" s="20">
        <f t="shared" si="16"/>
        <v>0</v>
      </c>
      <c r="E120" s="20">
        <f t="shared" si="16"/>
        <v>6209855149.2700005</v>
      </c>
      <c r="F120" s="20">
        <f t="shared" si="16"/>
        <v>6072160050.2700005</v>
      </c>
      <c r="G120" s="21">
        <f t="shared" si="16"/>
        <v>137695099</v>
      </c>
      <c r="H120" s="50"/>
      <c r="I120" s="52"/>
      <c r="J120" s="50"/>
      <c r="K120" s="18"/>
    </row>
    <row r="121" spans="1:17" x14ac:dyDescent="0.25">
      <c r="A121" s="25" t="s">
        <v>120</v>
      </c>
      <c r="B121" s="26">
        <v>500000000</v>
      </c>
      <c r="C121" s="26">
        <v>1045588269.04</v>
      </c>
      <c r="D121" s="26">
        <v>0</v>
      </c>
      <c r="E121" s="26">
        <f>B121+C121+D121</f>
        <v>1545588269.04</v>
      </c>
      <c r="F121" s="26">
        <v>1407893170.04</v>
      </c>
      <c r="G121" s="27">
        <f>+E121-F121</f>
        <v>137695099</v>
      </c>
      <c r="H121" s="52"/>
      <c r="I121" s="51"/>
      <c r="J121" s="51"/>
    </row>
    <row r="122" spans="1:17" x14ac:dyDescent="0.25">
      <c r="A122" s="25" t="s">
        <v>121</v>
      </c>
      <c r="B122" s="26">
        <v>0</v>
      </c>
      <c r="C122" s="26">
        <v>57966880.230000004</v>
      </c>
      <c r="D122" s="26">
        <v>0</v>
      </c>
      <c r="E122" s="26">
        <f>B122+C122+D122</f>
        <v>57966880.230000004</v>
      </c>
      <c r="F122" s="26">
        <v>57966880.230000004</v>
      </c>
      <c r="G122" s="27">
        <f>+E122-F122</f>
        <v>0</v>
      </c>
      <c r="H122" s="52"/>
      <c r="I122" s="51"/>
      <c r="J122" s="51"/>
    </row>
    <row r="123" spans="1:17" x14ac:dyDescent="0.25">
      <c r="A123" s="25" t="s">
        <v>122</v>
      </c>
      <c r="B123" s="26">
        <v>550000000</v>
      </c>
      <c r="C123" s="26">
        <v>3926300000</v>
      </c>
      <c r="D123" s="26">
        <v>0</v>
      </c>
      <c r="E123" s="26">
        <f>B123+C123+D123</f>
        <v>4476300000</v>
      </c>
      <c r="F123" s="26">
        <v>4476300000</v>
      </c>
      <c r="G123" s="27">
        <f>+E123-F123</f>
        <v>0</v>
      </c>
      <c r="H123" s="52"/>
      <c r="I123" s="52"/>
      <c r="J123" s="51"/>
    </row>
    <row r="124" spans="1:17" x14ac:dyDescent="0.25">
      <c r="A124" s="25" t="s">
        <v>123</v>
      </c>
      <c r="B124" s="26">
        <v>130000000</v>
      </c>
      <c r="C124" s="26">
        <v>0</v>
      </c>
      <c r="D124" s="26">
        <v>0</v>
      </c>
      <c r="E124" s="26">
        <f>B124+C124+D124</f>
        <v>130000000</v>
      </c>
      <c r="F124" s="26">
        <v>130000000</v>
      </c>
      <c r="G124" s="27">
        <f>+E124-F124</f>
        <v>0</v>
      </c>
      <c r="H124" s="52"/>
      <c r="I124" s="51"/>
      <c r="J124" s="51"/>
    </row>
    <row r="125" spans="1:17" s="39" customFormat="1" ht="15.75" thickBot="1" x14ac:dyDescent="0.3">
      <c r="A125" s="45" t="s">
        <v>124</v>
      </c>
      <c r="B125" s="46">
        <f t="shared" ref="B125:G125" si="17">B118+B120</f>
        <v>14571871000</v>
      </c>
      <c r="C125" s="46">
        <f t="shared" si="17"/>
        <v>19180240819.169998</v>
      </c>
      <c r="D125" s="46">
        <f t="shared" si="17"/>
        <v>0</v>
      </c>
      <c r="E125" s="46">
        <f>E118+E120</f>
        <v>33752111819.169998</v>
      </c>
      <c r="F125" s="46">
        <f t="shared" si="17"/>
        <v>33250087192.539997</v>
      </c>
      <c r="G125" s="47">
        <f t="shared" si="17"/>
        <v>502024626.63000286</v>
      </c>
      <c r="H125" s="50"/>
      <c r="I125" s="51"/>
      <c r="J125" s="52"/>
      <c r="K125"/>
      <c r="L125"/>
      <c r="M125"/>
      <c r="N125"/>
      <c r="O125"/>
      <c r="P125"/>
      <c r="Q125"/>
    </row>
    <row r="126" spans="1:17" x14ac:dyDescent="0.25">
      <c r="H126" s="51"/>
      <c r="I126" s="51"/>
      <c r="J126" s="51"/>
    </row>
    <row r="127" spans="1:17" x14ac:dyDescent="0.25">
      <c r="A127" s="49"/>
      <c r="B127" s="50"/>
      <c r="C127" s="50"/>
      <c r="D127" s="51"/>
      <c r="E127" s="50"/>
      <c r="F127" s="50"/>
      <c r="G127" s="50"/>
      <c r="H127" s="50"/>
    </row>
    <row r="128" spans="1:17" x14ac:dyDescent="0.25">
      <c r="A128" s="51"/>
      <c r="B128" s="51"/>
      <c r="C128" s="52"/>
      <c r="D128" s="52"/>
      <c r="E128" s="50"/>
      <c r="F128" s="51"/>
      <c r="G128" s="51"/>
      <c r="H128" s="51"/>
    </row>
    <row r="129" spans="1:9" x14ac:dyDescent="0.25">
      <c r="A129" s="51"/>
      <c r="B129" s="50"/>
      <c r="C129" s="50"/>
      <c r="D129" s="50"/>
      <c r="E129" s="50"/>
      <c r="F129" s="50"/>
      <c r="G129" s="50"/>
      <c r="H129" s="50"/>
    </row>
    <row r="130" spans="1:9" ht="18.75" x14ac:dyDescent="0.3">
      <c r="A130" s="51"/>
      <c r="B130" s="51"/>
      <c r="C130" s="52"/>
      <c r="D130" s="51"/>
      <c r="E130" s="53"/>
      <c r="F130" s="51"/>
      <c r="G130" s="51"/>
      <c r="H130" s="51"/>
      <c r="I130" s="48"/>
    </row>
    <row r="131" spans="1:9" x14ac:dyDescent="0.25">
      <c r="A131" s="51"/>
      <c r="B131" s="51"/>
      <c r="C131" s="51"/>
      <c r="D131" s="51"/>
      <c r="E131" s="51"/>
      <c r="F131" s="51"/>
      <c r="G131" s="51"/>
      <c r="H131" s="51"/>
      <c r="I131" s="48"/>
    </row>
    <row r="132" spans="1:9" x14ac:dyDescent="0.25">
      <c r="A132" s="51"/>
      <c r="B132" s="51"/>
      <c r="C132" s="51"/>
      <c r="D132" s="51"/>
      <c r="E132" s="51"/>
      <c r="F132" s="51"/>
      <c r="G132" s="51"/>
      <c r="H132" s="51"/>
      <c r="I132" s="48"/>
    </row>
    <row r="133" spans="1:9" ht="28.5" x14ac:dyDescent="0.45">
      <c r="A133" s="51"/>
      <c r="B133" s="51"/>
      <c r="C133" s="51"/>
      <c r="D133" s="51"/>
      <c r="E133" s="51"/>
      <c r="F133" s="54"/>
      <c r="G133" s="51"/>
      <c r="H133" s="51"/>
    </row>
    <row r="134" spans="1:9" x14ac:dyDescent="0.25">
      <c r="A134" s="51"/>
      <c r="B134" s="51"/>
      <c r="C134" s="51"/>
      <c r="D134" s="51"/>
      <c r="E134" s="51"/>
      <c r="F134" s="51"/>
      <c r="G134" s="51"/>
      <c r="H134" s="51"/>
    </row>
    <row r="135" spans="1:9" x14ac:dyDescent="0.25">
      <c r="A135" s="51"/>
      <c r="B135" s="51"/>
      <c r="C135" s="51"/>
      <c r="D135" s="51"/>
      <c r="E135" s="51"/>
      <c r="F135" s="51"/>
      <c r="G135" s="51"/>
      <c r="H135" s="51"/>
    </row>
  </sheetData>
  <mergeCells count="8">
    <mergeCell ref="I130:I132"/>
    <mergeCell ref="A4:G4"/>
    <mergeCell ref="A6:A8"/>
    <mergeCell ref="B6:B8"/>
    <mergeCell ref="C6:D7"/>
    <mergeCell ref="E6:E8"/>
    <mergeCell ref="F6:F8"/>
    <mergeCell ref="G6:G8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 </vt:lpstr>
      <vt:lpstr>'ACUM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2024-03-18T12:32:32Z</dcterms:created>
  <dcterms:modified xsi:type="dcterms:W3CDTF">2024-03-18T12:33:10Z</dcterms:modified>
</cp:coreProperties>
</file>