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01\DepartamentoContable\Auditoria de Documentos\PRESUPUESTO 2023\07-2023\"/>
    </mc:Choice>
  </mc:AlternateContent>
  <xr:revisionPtr revIDLastSave="0" documentId="8_{AB132624-0359-48FE-98F7-1501248436A1}" xr6:coauthVersionLast="47" xr6:coauthVersionMax="47" xr10:uidLastSave="{00000000-0000-0000-0000-000000000000}"/>
  <bookViews>
    <workbookView xWindow="-120" yWindow="-120" windowWidth="24240" windowHeight="13140" xr2:uid="{7B0A77B7-CB96-457C-9637-0F7A42FA1FEC}"/>
  </bookViews>
  <sheets>
    <sheet name="ACUM" sheetId="1" r:id="rId1"/>
  </sheets>
  <definedNames>
    <definedName name="_xlnm.Print_Area" localSheetId="0">ACUM!$A$1:$G$123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  <c r="C10" i="1"/>
  <c r="D10" i="1"/>
  <c r="F10" i="1"/>
  <c r="B11" i="1"/>
  <c r="C11" i="1"/>
  <c r="D11" i="1"/>
  <c r="E11" i="1"/>
  <c r="F11" i="1"/>
  <c r="E12" i="1"/>
  <c r="G12" i="1"/>
  <c r="G11" i="1" s="1"/>
  <c r="G10" i="1" s="1"/>
  <c r="E13" i="1"/>
  <c r="G13" i="1"/>
  <c r="E14" i="1"/>
  <c r="G14" i="1"/>
  <c r="E15" i="1"/>
  <c r="G15" i="1"/>
  <c r="E16" i="1"/>
  <c r="G16" i="1"/>
  <c r="E17" i="1"/>
  <c r="G17" i="1"/>
  <c r="E18" i="1"/>
  <c r="G18" i="1"/>
  <c r="E19" i="1"/>
  <c r="G19" i="1"/>
  <c r="E20" i="1"/>
  <c r="G20" i="1"/>
  <c r="E21" i="1"/>
  <c r="G21" i="1"/>
  <c r="E22" i="1"/>
  <c r="G22" i="1"/>
  <c r="E23" i="1"/>
  <c r="G23" i="1"/>
  <c r="E24" i="1"/>
  <c r="G24" i="1"/>
  <c r="E25" i="1"/>
  <c r="G25" i="1"/>
  <c r="E26" i="1"/>
  <c r="G26" i="1"/>
  <c r="E27" i="1"/>
  <c r="G27" i="1"/>
  <c r="E28" i="1"/>
  <c r="G28" i="1"/>
  <c r="E29" i="1"/>
  <c r="G29" i="1"/>
  <c r="E30" i="1"/>
  <c r="G30" i="1"/>
  <c r="E31" i="1"/>
  <c r="G31" i="1"/>
  <c r="E32" i="1"/>
  <c r="G32" i="1"/>
  <c r="E33" i="1"/>
  <c r="G33" i="1"/>
  <c r="E34" i="1"/>
  <c r="G34" i="1"/>
  <c r="E35" i="1"/>
  <c r="G35" i="1"/>
  <c r="E36" i="1"/>
  <c r="G36" i="1"/>
  <c r="B37" i="1"/>
  <c r="C37" i="1"/>
  <c r="D37" i="1"/>
  <c r="F37" i="1"/>
  <c r="E38" i="1"/>
  <c r="G38" i="1"/>
  <c r="E39" i="1"/>
  <c r="G39" i="1"/>
  <c r="E40" i="1"/>
  <c r="G40" i="1"/>
  <c r="E41" i="1"/>
  <c r="G41" i="1"/>
  <c r="E42" i="1"/>
  <c r="G42" i="1"/>
  <c r="E43" i="1"/>
  <c r="E37" i="1" s="1"/>
  <c r="E10" i="1" s="1"/>
  <c r="G43" i="1"/>
  <c r="G37" i="1" s="1"/>
  <c r="E44" i="1"/>
  <c r="G44" i="1"/>
  <c r="E45" i="1"/>
  <c r="G45" i="1"/>
  <c r="E46" i="1"/>
  <c r="G46" i="1"/>
  <c r="E47" i="1"/>
  <c r="G47" i="1"/>
  <c r="E48" i="1"/>
  <c r="G48" i="1"/>
  <c r="E49" i="1"/>
  <c r="G49" i="1"/>
  <c r="E50" i="1"/>
  <c r="G50" i="1"/>
  <c r="E51" i="1"/>
  <c r="G51" i="1"/>
  <c r="E52" i="1"/>
  <c r="G52" i="1"/>
  <c r="E53" i="1"/>
  <c r="G53" i="1"/>
  <c r="E54" i="1"/>
  <c r="G54" i="1"/>
  <c r="E55" i="1"/>
  <c r="G55" i="1"/>
  <c r="E56" i="1"/>
  <c r="G56" i="1"/>
  <c r="E57" i="1"/>
  <c r="G57" i="1"/>
  <c r="E58" i="1"/>
  <c r="G58" i="1"/>
  <c r="E59" i="1"/>
  <c r="G59" i="1"/>
  <c r="E60" i="1"/>
  <c r="G60" i="1"/>
  <c r="E61" i="1"/>
  <c r="G61" i="1"/>
  <c r="E62" i="1"/>
  <c r="G62" i="1"/>
  <c r="E63" i="1"/>
  <c r="G63" i="1"/>
  <c r="E64" i="1"/>
  <c r="G64" i="1"/>
  <c r="E65" i="1"/>
  <c r="G65" i="1"/>
  <c r="E66" i="1"/>
  <c r="G66" i="1"/>
  <c r="E67" i="1"/>
  <c r="G67" i="1"/>
  <c r="E68" i="1"/>
  <c r="G68" i="1"/>
  <c r="E69" i="1"/>
  <c r="G69" i="1"/>
  <c r="E70" i="1"/>
  <c r="G70" i="1"/>
  <c r="E71" i="1"/>
  <c r="G71" i="1"/>
  <c r="E72" i="1"/>
  <c r="G72" i="1"/>
  <c r="E73" i="1"/>
  <c r="G73" i="1"/>
  <c r="E74" i="1"/>
  <c r="G74" i="1"/>
  <c r="E75" i="1"/>
  <c r="G75" i="1"/>
  <c r="E76" i="1"/>
  <c r="G76" i="1"/>
  <c r="E77" i="1"/>
  <c r="G77" i="1"/>
  <c r="E78" i="1"/>
  <c r="G78" i="1"/>
  <c r="E79" i="1"/>
  <c r="G79" i="1"/>
  <c r="E80" i="1"/>
  <c r="G80" i="1"/>
  <c r="E81" i="1"/>
  <c r="G81" i="1"/>
  <c r="E82" i="1"/>
  <c r="G82" i="1"/>
  <c r="C83" i="1"/>
  <c r="E83" i="1"/>
  <c r="F83" i="1"/>
  <c r="G83" i="1"/>
  <c r="E84" i="1"/>
  <c r="G84" i="1"/>
  <c r="C85" i="1"/>
  <c r="B86" i="1"/>
  <c r="C86" i="1"/>
  <c r="E86" i="1"/>
  <c r="F86" i="1"/>
  <c r="F85" i="1" s="1"/>
  <c r="G86" i="1"/>
  <c r="E87" i="1"/>
  <c r="G87" i="1" s="1"/>
  <c r="E88" i="1"/>
  <c r="G88" i="1" s="1"/>
  <c r="E89" i="1"/>
  <c r="G89" i="1"/>
  <c r="E90" i="1"/>
  <c r="G90" i="1"/>
  <c r="E91" i="1"/>
  <c r="G91" i="1"/>
  <c r="E92" i="1"/>
  <c r="G92" i="1"/>
  <c r="E93" i="1"/>
  <c r="G93" i="1" s="1"/>
  <c r="E94" i="1"/>
  <c r="G94" i="1" s="1"/>
  <c r="E95" i="1"/>
  <c r="G95" i="1"/>
  <c r="E96" i="1"/>
  <c r="G96" i="1"/>
  <c r="E97" i="1"/>
  <c r="G97" i="1"/>
  <c r="B98" i="1"/>
  <c r="B85" i="1" s="1"/>
  <c r="C98" i="1"/>
  <c r="D98" i="1"/>
  <c r="D85" i="1" s="1"/>
  <c r="D9" i="1" s="1"/>
  <c r="D116" i="1" s="1"/>
  <c r="D123" i="1" s="1"/>
  <c r="F98" i="1"/>
  <c r="E99" i="1"/>
  <c r="G99" i="1"/>
  <c r="G98" i="1" s="1"/>
  <c r="E100" i="1"/>
  <c r="G100" i="1"/>
  <c r="E101" i="1"/>
  <c r="G101" i="1"/>
  <c r="E102" i="1"/>
  <c r="E98" i="1" s="1"/>
  <c r="G102" i="1"/>
  <c r="E103" i="1"/>
  <c r="G103" i="1" s="1"/>
  <c r="B104" i="1"/>
  <c r="B105" i="1"/>
  <c r="C105" i="1"/>
  <c r="C104" i="1" s="1"/>
  <c r="C9" i="1" s="1"/>
  <c r="C116" i="1" s="1"/>
  <c r="C123" i="1" s="1"/>
  <c r="D105" i="1"/>
  <c r="D104" i="1" s="1"/>
  <c r="F105" i="1"/>
  <c r="F104" i="1" s="1"/>
  <c r="E106" i="1"/>
  <c r="G106" i="1" s="1"/>
  <c r="E107" i="1"/>
  <c r="G107" i="1"/>
  <c r="B108" i="1"/>
  <c r="C108" i="1"/>
  <c r="D108" i="1"/>
  <c r="E108" i="1"/>
  <c r="F108" i="1"/>
  <c r="G108" i="1"/>
  <c r="E109" i="1"/>
  <c r="G109" i="1" s="1"/>
  <c r="B110" i="1"/>
  <c r="C110" i="1"/>
  <c r="D110" i="1"/>
  <c r="F110" i="1"/>
  <c r="E111" i="1"/>
  <c r="E110" i="1" s="1"/>
  <c r="G111" i="1"/>
  <c r="E112" i="1"/>
  <c r="G112" i="1"/>
  <c r="E113" i="1"/>
  <c r="G113" i="1" s="1"/>
  <c r="E114" i="1"/>
  <c r="G114" i="1" s="1"/>
  <c r="B118" i="1"/>
  <c r="C118" i="1"/>
  <c r="D118" i="1"/>
  <c r="F118" i="1"/>
  <c r="E119" i="1"/>
  <c r="G119" i="1"/>
  <c r="G118" i="1" s="1"/>
  <c r="E120" i="1"/>
  <c r="G120" i="1"/>
  <c r="E121" i="1"/>
  <c r="G121" i="1"/>
  <c r="E122" i="1"/>
  <c r="E118" i="1" s="1"/>
  <c r="G122" i="1"/>
  <c r="E85" i="1" l="1"/>
  <c r="F9" i="1"/>
  <c r="G85" i="1"/>
  <c r="G110" i="1"/>
  <c r="B9" i="1"/>
  <c r="B116" i="1" s="1"/>
  <c r="B123" i="1" s="1"/>
  <c r="E105" i="1"/>
  <c r="G105" i="1" l="1"/>
  <c r="G104" i="1" s="1"/>
  <c r="G9" i="1" s="1"/>
  <c r="G116" i="1" s="1"/>
  <c r="G123" i="1" s="1"/>
  <c r="E104" i="1"/>
  <c r="E9" i="1" s="1"/>
  <c r="E116" i="1" s="1"/>
  <c r="E123" i="1" s="1"/>
  <c r="F116" i="1"/>
  <c r="F123" i="1" s="1"/>
</calcChain>
</file>

<file path=xl/sharedStrings.xml><?xml version="1.0" encoding="utf-8"?>
<sst xmlns="http://schemas.openxmlformats.org/spreadsheetml/2006/main" count="122" uniqueCount="122">
  <si>
    <t>TOTAL RECURSOS Y FINANCIAMIENTO</t>
  </si>
  <si>
    <t xml:space="preserve">7.5                 -ADELANTOS A PROVEEDORES Y CONTRATISTAS      </t>
  </si>
  <si>
    <t>7.4                 -REMANENTES DE EJERCICIOS ANTERIORES</t>
  </si>
  <si>
    <t xml:space="preserve"> 7.2                 -APORTES NO REINTEGRABLES      </t>
  </si>
  <si>
    <t xml:space="preserve">7.1                 -USO DEL CRÉDITO  </t>
  </si>
  <si>
    <t>FINANCIAMIENTO</t>
  </si>
  <si>
    <t>TOTAL DE RECURSOS</t>
  </si>
  <si>
    <t xml:space="preserve">2.6                 -REEMBOLSO DE VIVIENDAS       </t>
  </si>
  <si>
    <t xml:space="preserve">2.5                 -TRANSF. DE FONDOS PARA INVERSIÓN PÚBLICA      </t>
  </si>
  <si>
    <t xml:space="preserve">2.3                 -REEMBOLSO DE PRÉSTAMOS         </t>
  </si>
  <si>
    <t xml:space="preserve">2.2                 -REEMBOLSO DE OBRAS PÚBLICAS        </t>
  </si>
  <si>
    <t xml:space="preserve">RECURSOS DE CAPITAL                                                                                                     </t>
  </si>
  <si>
    <t xml:space="preserve">1.2.4.01.17.001 - M. SALUD NACIÓN PLAN SUMAR         </t>
  </si>
  <si>
    <t xml:space="preserve">OTROS INGRESOS DE JURISDICCIÓN NACIONAL                                                                                 </t>
  </si>
  <si>
    <t xml:space="preserve">1.2.1.03 - DISTRIBUCIÓN SECUNDARIA VENCIDA                       </t>
  </si>
  <si>
    <t xml:space="preserve">1.2.1.01 - DISTRIBUCIÓN SECUNDARIA                               </t>
  </si>
  <si>
    <t xml:space="preserve">RÉGIMEN DE COPARTICIPACIÓN NACIONAL                                                                                     </t>
  </si>
  <si>
    <t xml:space="preserve"> -DE ORIGEN NACIONAL                                                                                                      </t>
  </si>
  <si>
    <t xml:space="preserve">1.1.3.01.05.001 - FONDO DEPORTE COMUNITARIO                      </t>
  </si>
  <si>
    <t xml:space="preserve">1.1.3.01.05.000 - FONDOS PARA EL DESARROLLO DEPORTIVO            </t>
  </si>
  <si>
    <t xml:space="preserve">1.1.3.01.04.005 - CONECTAR LAB (EX INFINITO POR DESCUBRIR)       </t>
  </si>
  <si>
    <t xml:space="preserve">1.1.3.01.02.000 - FONDOS PARA DESARROLLO CULTURAL                </t>
  </si>
  <si>
    <t xml:space="preserve">1.1.3.01.01.003 - PROGRAMA NUEVAS REDES                          </t>
  </si>
  <si>
    <t>OTROS INGRESOS DE JURISDICCION PROVINCIAL</t>
  </si>
  <si>
    <t xml:space="preserve">1.1.1.01.13 - CANON EXTRAORDINARIO PRODUCCIÓN HIDROCAR           </t>
  </si>
  <si>
    <t xml:space="preserve">1.1.1.01.08 - FONDO DE PROMOCIÓN TURÍSTICA                       </t>
  </si>
  <si>
    <t xml:space="preserve">1.1.1.01.07 - FINANCIAMIENTO EDUCATIVO                           </t>
  </si>
  <si>
    <t xml:space="preserve">1.1.1.01.06.004 - IMPUESTO A LOS SELLOS VENCIDOS                 </t>
  </si>
  <si>
    <t xml:space="preserve">1.1.1.01.06.003 - IMPUESTO A LOS AUTOMOTORES VENCIDOS            </t>
  </si>
  <si>
    <t xml:space="preserve">1.1.1.01.06.002 - IMPUESTO INMOBILIARIO VENCIDOS                 </t>
  </si>
  <si>
    <t xml:space="preserve">1.1.1.01.06.001 - IMPUESTO SOBRE LOS INGRESOS BRUTOS VENCI       </t>
  </si>
  <si>
    <t xml:space="preserve">1.1.1.01.04 - IMPUESTO A LOS SELLOS                              </t>
  </si>
  <si>
    <t xml:space="preserve">1.1.1.01.03 - IMPUESTO A LOS AUTOMOTORES                         </t>
  </si>
  <si>
    <t xml:space="preserve">1.1.1.01.02 - IMPUESTO INMOBILIARIO                              </t>
  </si>
  <si>
    <t xml:space="preserve">1.1.1.01.01 - IMPUESTO SOBRE INGRESOS BRUTOS                     </t>
  </si>
  <si>
    <t>REGIMEN DE COPARTICIPACION PROVINCIAL</t>
  </si>
  <si>
    <t>·DE ORIGEN PROVINCIAL</t>
  </si>
  <si>
    <t xml:space="preserve">1.4.1.04 - GRUPO DE FUNDACIONES DE EMPRESAS EDUTEC               </t>
  </si>
  <si>
    <t xml:space="preserve">  -  DE OTRA JURISDICCION</t>
  </si>
  <si>
    <t xml:space="preserve">1.3.3.14.02 - REC. URBANO - ZUÑIGA PABLO DAVID - PROG.           </t>
  </si>
  <si>
    <t xml:space="preserve">1.3.3.12.25 - RECUPERO POR JUICIOS                               </t>
  </si>
  <si>
    <t xml:space="preserve">1.3.3.12.21 - AUSPICIOS                                          </t>
  </si>
  <si>
    <t xml:space="preserve">1.3.3.12.14 - CONVENIO BANCO SUPERVIELLE                         </t>
  </si>
  <si>
    <t xml:space="preserve">1.3.3.12.13 - FIESTA DE LA CERVEZA                               </t>
  </si>
  <si>
    <t xml:space="preserve">1.3.3.12.12 - RECUPERO SINIESTRO                                 </t>
  </si>
  <si>
    <t xml:space="preserve">1.3.3.12.08 - AUSPICIO EVENTOS CULTURALES DEPORTIVOS Y           </t>
  </si>
  <si>
    <t xml:space="preserve">1.3.3.12.06 - REINTEGRO A.R.T.                                   </t>
  </si>
  <si>
    <t xml:space="preserve">1.3.3.12.05 - GASTOS RECUPERADOS                                 </t>
  </si>
  <si>
    <t xml:space="preserve">1.3.3.12.03 - VENTA DE RESIDUOS                                  </t>
  </si>
  <si>
    <t xml:space="preserve">1.3.3.12.01 - RENTAS FINANCIERAS                                 </t>
  </si>
  <si>
    <t xml:space="preserve">1.3.3.11.01 - INGRESOS OPERATIVOS I.P.V.                         </t>
  </si>
  <si>
    <t xml:space="preserve">1.3.3.10.07 - CAP - CARGO ALUMBRADO PÚBLICO                      </t>
  </si>
  <si>
    <t xml:space="preserve">1.3.3.09.02 - MULTAS POR ESTACIONAMIENTO MEDIDO                  </t>
  </si>
  <si>
    <t xml:space="preserve">1.3.3.09.01 - PRODUCIDO DE ESTACIONAMIENTO MEDIDO                </t>
  </si>
  <si>
    <t xml:space="preserve">1.3.3.08.03 - COMISIÓN ADMINISTRATIVA POR INFRACCIÓN D           </t>
  </si>
  <si>
    <t xml:space="preserve">1.3.3.08.02 - MULTAS POR INFRACCIONES DE TRÁNSITO                </t>
  </si>
  <si>
    <t xml:space="preserve">1.3.3.08.01 - MULTAS POR ACCIDENTES VIALES                       </t>
  </si>
  <si>
    <t xml:space="preserve">1.3.3.07.05 - SERVICIOS ESPECIALES VARIOS                        </t>
  </si>
  <si>
    <t xml:space="preserve">1.3.3.07.02 - CONTROL DE ANIMALES                                </t>
  </si>
  <si>
    <t xml:space="preserve">1.3.3.04.00 - PRODUCIDO DE ACTIVIDADES CULTURALES                </t>
  </si>
  <si>
    <t xml:space="preserve">1.3.3.02.05.63 - INT PREST PROG MUN MICROCR CARRASCO ALBE        </t>
  </si>
  <si>
    <t xml:space="preserve">1.3.3.02.05.59 - INT PREST PROG MUN MICROCR AGUAZA MARIA         </t>
  </si>
  <si>
    <t xml:space="preserve">1.3.3.02.05.57 - INT PREST PROG MUN MICROCR PEREZ MARTINE        </t>
  </si>
  <si>
    <t xml:space="preserve">1.3.3.02.05.55 - INT PREST PROG MUN MICROCR OCHOA SANDRA         </t>
  </si>
  <si>
    <t xml:space="preserve">1.3.3.02.05.53 - INT PREST PROG MUN MICROCR GARCIA MIRAND        </t>
  </si>
  <si>
    <t xml:space="preserve">1.3.3.02.05.51 - INT PREST PROG MUN MICROCR ALBERTINI TER        </t>
  </si>
  <si>
    <t xml:space="preserve">1.3.3.02.05.50 - INT PREST PROG MUN MICROCR LARA LUCIA           </t>
  </si>
  <si>
    <t xml:space="preserve">1.3.3.02.05.49 - INT PREST PROG MUN MICROCR GUZMAN PABLO         </t>
  </si>
  <si>
    <t xml:space="preserve">1.3.3.02.05.46 - INT PREST PROG MUN MICROCR ROJAS REBECA         </t>
  </si>
  <si>
    <t xml:space="preserve">1.3.3.02.05.44 - INT PREST PROG MUN MICROCR OLMEDO MARIA         </t>
  </si>
  <si>
    <t xml:space="preserve">1.3.3.02.05.42 - INT PREST PROG MUN MICROCR CASTRO MILTON        </t>
  </si>
  <si>
    <t xml:space="preserve">1.3.3.02.05.40 - INT PREST PROG MUN MICROCR VILLEGAS MART        </t>
  </si>
  <si>
    <t xml:space="preserve">1.3.3.02.05.39 - INT PREST PROG MUN MICROCR YAÑEZ ANALIA         </t>
  </si>
  <si>
    <t xml:space="preserve">1.3.3.02.05.38 - INT PREST PROG MUN MICROCR AGUILERA ADRI        </t>
  </si>
  <si>
    <t xml:space="preserve">1.3.3.02.05.37 - INT PREST PROG MUN MICROCR ALBERDI              </t>
  </si>
  <si>
    <t xml:space="preserve">1.3.3.02.05.34 - INT PREST PROG MUN MICROCR RODRIGUEZ            </t>
  </si>
  <si>
    <t xml:space="preserve">1.3.3.02.05.33 - INT PREST PROG MUN MICROCR COBO SANCHEZ         </t>
  </si>
  <si>
    <t xml:space="preserve">1.3.3.02.05.31 - INT PREST PROG MUN MICROCR DA PRA JUAN          </t>
  </si>
  <si>
    <t xml:space="preserve">1.3.3.02.05 - INTERESES PRESTAMOS PROGRAMA MUNICIPAL M           </t>
  </si>
  <si>
    <t xml:space="preserve">1.3.3.02.04 - INTERESES PRESTAMOS EMPRENDIMIENTOS                </t>
  </si>
  <si>
    <t xml:space="preserve">1.3.3.02.02 - INTERESES Y RECARGOS (EJERCICIOS VENCIDO           </t>
  </si>
  <si>
    <t xml:space="preserve">1.3.3.02.01 - INTERESES Y RECARGOS (EJERCICIO CORRIENT           </t>
  </si>
  <si>
    <t xml:space="preserve">1.3.3.01.02 - MULTAS GENERALES (E. ANTERIORES)                   </t>
  </si>
  <si>
    <t xml:space="preserve">1.3.3.01.01 - MULTAS GENERALES (E. CTE.)                         </t>
  </si>
  <si>
    <t xml:space="preserve">OTROS INGRESOS DE ORIGEN MUNICIPAL                                                                                      
</t>
  </si>
  <si>
    <t xml:space="preserve">1.3.2.22.02 - RECUPERO SALUD EJERCICIO NO CORRIENTE.             </t>
  </si>
  <si>
    <t xml:space="preserve">1.3.2.22.01 - RECUPERO SALUD EJERCICIO CORRIENTE                 </t>
  </si>
  <si>
    <t xml:space="preserve">1.3.2.21.02 - LICENCIA DE CONDUCIR NACIONAL PROFESIONA           </t>
  </si>
  <si>
    <t xml:space="preserve">1.3.2.21.01 - LICENCIA DE CONDUCIR NACIONAL PARTICULAR           </t>
  </si>
  <si>
    <t xml:space="preserve">1.3.2.20.03 - DERECHOS INSPECCION ANTENAS (EJERCICIO C           </t>
  </si>
  <si>
    <t xml:space="preserve">1.3.2.16.00 - COMISIÓN ADMINISTRATIVA RETENCIONES SUEL           </t>
  </si>
  <si>
    <t xml:space="preserve">1.3.2.15.00 - COMISION ADMINISTRATIVA                            </t>
  </si>
  <si>
    <t xml:space="preserve">1.3.2.14.00 - OTROS DERECHOS                                     </t>
  </si>
  <si>
    <t xml:space="preserve">1.3.2.11.01 - UNIDAD DE CALIDAD AMBIENTAL                        </t>
  </si>
  <si>
    <t xml:space="preserve">1.3.2.09.00 - DERECHOS DE PUBLICIDAD Y PROPAGANDA                </t>
  </si>
  <si>
    <t xml:space="preserve">1.3.2.05.00 - DERECHOS DE EDIFICACIÓN                            </t>
  </si>
  <si>
    <t xml:space="preserve">1.3.2.04.00 - DERECHOS DE ACTUACIÓN ADMINISTRATIVA               </t>
  </si>
  <si>
    <t xml:space="preserve">1.3.2.03.02 - DERECHOS DE CEMENTERIO (E. ANTERIORES)             </t>
  </si>
  <si>
    <t xml:space="preserve">1.3.2.03.01 - DERECHOS DE CEMENTERIO                             </t>
  </si>
  <si>
    <t xml:space="preserve">1.3.2.02.04 - DERECHOS DE RECOLECCIÓN ESPECIAL (E. ANT           </t>
  </si>
  <si>
    <t xml:space="preserve">1.3.2.02.03 - DERECHOS DE RECOLECCIÓN ESPECIAL (E.CTE.           </t>
  </si>
  <si>
    <t xml:space="preserve">1.3.2.02.02 - DERECHOS DE INSPECCIÓN COMERCIO IND Y SE           </t>
  </si>
  <si>
    <t xml:space="preserve">1.3.2.02.01 - DERECHOS DE INSPECCIÓN COMERCIO IND Y SE           </t>
  </si>
  <si>
    <t xml:space="preserve">1.3.2.01.08 - SPAC MANTENIMIENTO-REPARACION-ACTUALIZAC           </t>
  </si>
  <si>
    <t xml:space="preserve">1.3.2.01.06 - SPAC COLOCACION (EJERCICIO CORRIENTE)              </t>
  </si>
  <si>
    <t xml:space="preserve">1.3.2.01.05 - CANASTOS PARA RESIDUOS (E. ANTERIORES)             </t>
  </si>
  <si>
    <t xml:space="preserve">1.3.2.01.04 - CANASTOS PARA RESIDUOS                             </t>
  </si>
  <si>
    <t xml:space="preserve">1.3.2.01.03 - ECOTASA                                            </t>
  </si>
  <si>
    <t xml:space="preserve">1.3.2.01.02 - DCHOS POR SERVICIOS A LA PROPIEDAD RAÍZ            </t>
  </si>
  <si>
    <t xml:space="preserve">1.3.2.01.01 - DCHOS POR SERVICIOS A LA PROPIEDAD RAÍZ            </t>
  </si>
  <si>
    <t>TASAS Y DERECHOS MUNICIPALES</t>
  </si>
  <si>
    <t>·DE JURISDICCIÓN MUNICIPAL</t>
  </si>
  <si>
    <t>RECURSOS CORRIENTES</t>
  </si>
  <si>
    <t>DISMINUCIONES</t>
  </si>
  <si>
    <t>AUMENTOS</t>
  </si>
  <si>
    <t>DIFERENCIA</t>
  </si>
  <si>
    <t>INGRESADO</t>
  </si>
  <si>
    <t>CALCULO DEFINITIVO</t>
  </si>
  <si>
    <t xml:space="preserve">MODIFICACIONES </t>
  </si>
  <si>
    <t>CALCULO ORIGINAL</t>
  </si>
  <si>
    <t>PARTIDAS</t>
  </si>
  <si>
    <t>ANEXO IV: DE LA EJECUCION DEL PRESUPUESTO CON RELACION AL CALCULO DE RECURSOS Y FINANCIAMIENTO (Acuerdo Nº2988, texto ordenado según Nº6222)(*)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</si>
</sst>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1"/>
      <color indexed="8"/>
      <name val="Calibri"/>
      <family val="2"/>
      <scheme val="minor"/>
    </font>
    <font>
      <i/>
      <sz val="8"/>
      <color indexed="8"/>
      <name val="Calibri"/>
      <family val="2"/>
      <scheme val="minor"/>
    </font>
    <font>
      <b/>
      <sz val="11"/>
      <color theme="1"/>
      <name val="Agency FB"/>
      <family val="2"/>
    </font>
    <font>
      <sz val="10"/>
      <name val="Arial"/>
      <family val="2"/>
    </font>
    <font>
      <sz val="9"/>
      <color rgb="FF000000"/>
      <name val="Tahoma"/>
      <family val="2"/>
    </font>
    <font>
      <i/>
      <sz val="11"/>
      <color theme="1"/>
      <name val="Calibri"/>
      <family val="2"/>
      <scheme val="minor"/>
    </font>
    <font>
      <sz val="8"/>
      <color indexed="8"/>
      <name val="Calibri"/>
      <family val="2"/>
      <scheme val="minor"/>
    </font>
    <font>
      <b/>
      <i/>
      <sz val="9"/>
      <name val="Calibri"/>
      <family val="2"/>
      <scheme val="minor"/>
    </font>
    <font>
      <b/>
      <sz val="10.5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55">
    <xf numFmtId="0" fontId="0" fillId="0" borderId="0" xfId="0"/>
    <xf numFmtId="4" fontId="0" fillId="0" borderId="0" xfId="0" applyNumberFormat="1"/>
    <xf numFmtId="0" fontId="0" fillId="2" borderId="0" xfId="0" applyFill="1"/>
    <xf numFmtId="4" fontId="1" fillId="0" borderId="0" xfId="0" applyNumberFormat="1" applyFont="1"/>
    <xf numFmtId="4" fontId="1" fillId="2" borderId="1" xfId="0" applyNumberFormat="1" applyFont="1" applyFill="1" applyBorder="1"/>
    <xf numFmtId="4" fontId="0" fillId="0" borderId="1" xfId="0" applyNumberFormat="1" applyBorder="1"/>
    <xf numFmtId="4" fontId="1" fillId="0" borderId="1" xfId="0" applyNumberFormat="1" applyFont="1" applyBorder="1"/>
    <xf numFmtId="4" fontId="4" fillId="0" borderId="1" xfId="0" applyNumberFormat="1" applyFont="1" applyBorder="1" applyAlignment="1">
      <alignment vertical="center"/>
    </xf>
    <xf numFmtId="4" fontId="5" fillId="0" borderId="1" xfId="0" applyNumberFormat="1" applyFont="1" applyBorder="1" applyAlignment="1">
      <alignment vertical="center"/>
    </xf>
    <xf numFmtId="4" fontId="9" fillId="0" borderId="1" xfId="0" applyNumberFormat="1" applyFont="1" applyBorder="1"/>
    <xf numFmtId="4" fontId="10" fillId="0" borderId="1" xfId="0" applyNumberFormat="1" applyFont="1" applyBorder="1"/>
    <xf numFmtId="4" fontId="11" fillId="0" borderId="1" xfId="0" applyNumberFormat="1" applyFont="1" applyBorder="1"/>
    <xf numFmtId="4" fontId="11" fillId="0" borderId="1" xfId="0" applyNumberFormat="1" applyFont="1" applyBorder="1" applyAlignment="1">
      <alignment horizontal="right"/>
    </xf>
    <xf numFmtId="4" fontId="0" fillId="0" borderId="2" xfId="0" applyNumberFormat="1" applyBorder="1"/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/>
    </xf>
    <xf numFmtId="0" fontId="1" fillId="0" borderId="0" xfId="0" applyFont="1"/>
    <xf numFmtId="0" fontId="5" fillId="0" borderId="0" xfId="0" applyFont="1" applyAlignment="1">
      <alignment horizontal="center" vertical="center"/>
    </xf>
    <xf numFmtId="3" fontId="1" fillId="0" borderId="0" xfId="0" applyNumberFormat="1" applyFont="1"/>
    <xf numFmtId="0" fontId="4" fillId="0" borderId="0" xfId="0" applyFont="1" applyFill="1" applyBorder="1" applyAlignment="1">
      <alignment horizontal="right" vertical="center"/>
    </xf>
    <xf numFmtId="4" fontId="1" fillId="0" borderId="0" xfId="0" applyNumberFormat="1" applyFont="1" applyFill="1" applyBorder="1"/>
    <xf numFmtId="0" fontId="0" fillId="0" borderId="0" xfId="0" applyFill="1" applyBorder="1"/>
    <xf numFmtId="4" fontId="0" fillId="0" borderId="0" xfId="0" applyNumberFormat="1" applyFill="1" applyBorder="1"/>
    <xf numFmtId="0" fontId="3" fillId="0" borderId="0" xfId="0" applyFont="1" applyFill="1" applyBorder="1"/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/>
    <xf numFmtId="0" fontId="5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6" fillId="0" borderId="0" xfId="1" applyFill="1" applyBorder="1"/>
    <xf numFmtId="0" fontId="12" fillId="0" borderId="0" xfId="1" applyFont="1" applyFill="1" applyBorder="1"/>
    <xf numFmtId="2" fontId="12" fillId="0" borderId="0" xfId="1" applyNumberFormat="1" applyFont="1" applyFill="1" applyBorder="1"/>
    <xf numFmtId="4" fontId="4" fillId="0" borderId="0" xfId="0" applyNumberFormat="1" applyFont="1" applyFill="1" applyBorder="1" applyAlignment="1">
      <alignment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5" fillId="2" borderId="6" xfId="0" applyFont="1" applyFill="1" applyBorder="1" applyAlignment="1">
      <alignment vertical="center"/>
    </xf>
    <xf numFmtId="4" fontId="1" fillId="2" borderId="7" xfId="0" applyNumberFormat="1" applyFont="1" applyFill="1" applyBorder="1"/>
    <xf numFmtId="0" fontId="5" fillId="0" borderId="6" xfId="0" applyFont="1" applyBorder="1" applyAlignment="1">
      <alignment vertical="center"/>
    </xf>
    <xf numFmtId="4" fontId="1" fillId="0" borderId="7" xfId="0" applyNumberFormat="1" applyFont="1" applyBorder="1"/>
    <xf numFmtId="0" fontId="13" fillId="0" borderId="6" xfId="0" applyFont="1" applyBorder="1" applyAlignment="1">
      <alignment vertical="center"/>
    </xf>
    <xf numFmtId="4" fontId="11" fillId="0" borderId="7" xfId="0" applyNumberFormat="1" applyFont="1" applyBorder="1"/>
    <xf numFmtId="0" fontId="7" fillId="0" borderId="6" xfId="1" applyFont="1" applyBorder="1"/>
    <xf numFmtId="4" fontId="0" fillId="0" borderId="7" xfId="0" applyNumberFormat="1" applyBorder="1"/>
    <xf numFmtId="0" fontId="7" fillId="0" borderId="6" xfId="1" applyFont="1" applyBorder="1" applyAlignment="1">
      <alignment wrapText="1"/>
    </xf>
    <xf numFmtId="0" fontId="4" fillId="0" borderId="6" xfId="0" applyFont="1" applyBorder="1" applyAlignment="1">
      <alignment vertical="center"/>
    </xf>
    <xf numFmtId="4" fontId="4" fillId="0" borderId="7" xfId="0" applyNumberFormat="1" applyFont="1" applyBorder="1" applyAlignment="1">
      <alignment vertical="center"/>
    </xf>
    <xf numFmtId="0" fontId="5" fillId="2" borderId="8" xfId="0" applyFont="1" applyFill="1" applyBorder="1" applyAlignment="1">
      <alignment vertical="center"/>
    </xf>
    <xf numFmtId="4" fontId="1" fillId="2" borderId="9" xfId="0" applyNumberFormat="1" applyFont="1" applyFill="1" applyBorder="1"/>
    <xf numFmtId="4" fontId="1" fillId="2" borderId="10" xfId="0" applyNumberFormat="1" applyFont="1" applyFill="1" applyBorder="1"/>
  </cellXfs>
  <cellStyles count="2">
    <cellStyle name="Normal" xfId="0" builtinId="0"/>
    <cellStyle name="Normal 2" xfId="1" xr:uid="{B3893B0E-1B30-479B-B1D7-418DF5BC282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323850</xdr:colOff>
      <xdr:row>0</xdr:row>
      <xdr:rowOff>57150</xdr:rowOff>
    </xdr:from>
    <xdr:ext cx="1304657" cy="377985"/>
    <xdr:pic>
      <xdr:nvPicPr>
        <xdr:cNvPr id="2" name="1 Imagen">
          <a:extLst>
            <a:ext uri="{FF2B5EF4-FFF2-40B4-BE49-F238E27FC236}">
              <a16:creationId xmlns:a16="http://schemas.microsoft.com/office/drawing/2014/main" id="{FA708F1D-67EF-4B36-AA5D-1F8159FDC9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3850" y="57150"/>
          <a:ext cx="1304657" cy="37798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FAB05C-36CB-4074-92A4-DAE597C691FE}">
  <sheetPr>
    <tabColor rgb="FF92D050"/>
    <pageSetUpPr fitToPage="1"/>
  </sheetPr>
  <dimension ref="A1:Q134"/>
  <sheetViews>
    <sheetView tabSelected="1" workbookViewId="0">
      <selection activeCell="H16" sqref="H16"/>
    </sheetView>
  </sheetViews>
  <sheetFormatPr baseColWidth="10" defaultRowHeight="15" x14ac:dyDescent="0.25"/>
  <cols>
    <col min="1" max="1" width="54.5703125" customWidth="1"/>
    <col min="2" max="2" width="22.42578125" customWidth="1"/>
    <col min="3" max="4" width="18.140625" customWidth="1"/>
    <col min="5" max="5" width="21.140625" customWidth="1"/>
    <col min="6" max="6" width="19.140625" customWidth="1"/>
    <col min="7" max="8" width="20.42578125" customWidth="1"/>
    <col min="9" max="9" width="15.28515625" bestFit="1" customWidth="1"/>
    <col min="10" max="10" width="16.42578125" bestFit="1" customWidth="1"/>
    <col min="11" max="11" width="14.28515625" customWidth="1"/>
  </cols>
  <sheetData>
    <row r="1" spans="1:17" x14ac:dyDescent="0.25">
      <c r="F1" s="19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1:17" x14ac:dyDescent="0.25">
      <c r="G2" s="17">
        <v>2023</v>
      </c>
      <c r="H2" s="26"/>
      <c r="I2" s="22"/>
      <c r="J2" s="22"/>
      <c r="K2" s="22"/>
      <c r="L2" s="22"/>
      <c r="M2" s="22"/>
      <c r="N2" s="22"/>
      <c r="O2" s="22"/>
      <c r="P2" s="22"/>
      <c r="Q2" s="22"/>
    </row>
    <row r="3" spans="1:17" x14ac:dyDescent="0.25">
      <c r="A3" s="17"/>
      <c r="B3" s="17"/>
      <c r="C3" s="17"/>
      <c r="D3" s="17"/>
      <c r="E3" s="17"/>
      <c r="F3" s="17"/>
      <c r="G3" s="17"/>
      <c r="H3" s="26"/>
      <c r="I3" s="26"/>
      <c r="J3" s="26"/>
      <c r="K3" s="22"/>
      <c r="L3" s="22"/>
      <c r="M3" s="22"/>
      <c r="N3" s="22"/>
      <c r="O3" s="22"/>
      <c r="P3" s="22"/>
      <c r="Q3" s="22"/>
    </row>
    <row r="4" spans="1:17" x14ac:dyDescent="0.25">
      <c r="A4" s="18" t="s">
        <v>121</v>
      </c>
      <c r="B4" s="18"/>
      <c r="C4" s="18"/>
      <c r="D4" s="18"/>
      <c r="E4" s="18"/>
      <c r="F4" s="18"/>
      <c r="G4" s="18"/>
      <c r="H4" s="27"/>
      <c r="I4" s="22"/>
      <c r="J4" s="22"/>
      <c r="K4" s="22"/>
      <c r="L4" s="22"/>
      <c r="M4" s="22"/>
      <c r="N4" s="22"/>
      <c r="O4" s="22"/>
      <c r="P4" s="22"/>
      <c r="Q4" s="22"/>
    </row>
    <row r="5" spans="1:17" ht="15.75" thickBot="1" x14ac:dyDescent="0.3">
      <c r="A5" s="17"/>
      <c r="C5" s="1"/>
      <c r="D5" s="1"/>
      <c r="E5" s="1"/>
      <c r="F5" s="3"/>
      <c r="H5" s="22"/>
      <c r="I5" s="22"/>
      <c r="J5" s="22"/>
      <c r="K5" s="22"/>
      <c r="L5" s="22"/>
      <c r="M5" s="22"/>
      <c r="N5" s="22"/>
      <c r="O5" s="22"/>
      <c r="P5" s="22"/>
      <c r="Q5" s="22"/>
    </row>
    <row r="6" spans="1:17" ht="54" customHeight="1" x14ac:dyDescent="0.25">
      <c r="A6" s="35" t="s">
        <v>120</v>
      </c>
      <c r="B6" s="36" t="s">
        <v>119</v>
      </c>
      <c r="C6" s="36" t="s">
        <v>118</v>
      </c>
      <c r="D6" s="36"/>
      <c r="E6" s="36" t="s">
        <v>117</v>
      </c>
      <c r="F6" s="37" t="s">
        <v>116</v>
      </c>
      <c r="G6" s="38" t="s">
        <v>115</v>
      </c>
      <c r="H6" s="28"/>
      <c r="I6" s="29"/>
      <c r="J6" s="22"/>
      <c r="K6" s="22"/>
      <c r="L6" s="22"/>
      <c r="M6" s="22"/>
      <c r="N6" s="22"/>
      <c r="O6" s="22"/>
      <c r="P6" s="22"/>
      <c r="Q6" s="22"/>
    </row>
    <row r="7" spans="1:17" ht="3.75" customHeight="1" x14ac:dyDescent="0.25">
      <c r="A7" s="39"/>
      <c r="B7" s="14"/>
      <c r="C7" s="14"/>
      <c r="D7" s="14"/>
      <c r="E7" s="14"/>
      <c r="F7" s="15"/>
      <c r="G7" s="40"/>
      <c r="H7" s="28"/>
      <c r="I7" s="29"/>
      <c r="J7" s="22"/>
      <c r="K7" s="22"/>
      <c r="L7" s="22"/>
      <c r="M7" s="22"/>
      <c r="N7" s="22"/>
      <c r="O7" s="22"/>
      <c r="P7" s="22"/>
      <c r="Q7" s="22"/>
    </row>
    <row r="8" spans="1:17" ht="21" customHeight="1" x14ac:dyDescent="0.25">
      <c r="A8" s="39"/>
      <c r="B8" s="14"/>
      <c r="C8" s="16" t="s">
        <v>114</v>
      </c>
      <c r="D8" s="16" t="s">
        <v>113</v>
      </c>
      <c r="E8" s="14"/>
      <c r="F8" s="15"/>
      <c r="G8" s="40"/>
      <c r="H8" s="28"/>
      <c r="I8" s="22"/>
      <c r="J8" s="22"/>
      <c r="K8" s="22"/>
      <c r="L8" s="22"/>
      <c r="M8" s="22"/>
      <c r="N8" s="22"/>
      <c r="O8" s="22"/>
      <c r="P8" s="22"/>
      <c r="Q8" s="22"/>
    </row>
    <row r="9" spans="1:17" ht="15" customHeight="1" x14ac:dyDescent="0.25">
      <c r="A9" s="41" t="s">
        <v>112</v>
      </c>
      <c r="B9" s="4">
        <f>+B10+B85+B104</f>
        <v>13307683000</v>
      </c>
      <c r="C9" s="4">
        <f>+C10+C85+C104+C83</f>
        <v>5697537071.4200001</v>
      </c>
      <c r="D9" s="4">
        <f>+D10+D85+D104</f>
        <v>0</v>
      </c>
      <c r="E9" s="4">
        <f>+E10+E85+E104+E83</f>
        <v>19005220071.419998</v>
      </c>
      <c r="F9" s="4">
        <f>+F10+F85+F104+F83</f>
        <v>12573355157.35</v>
      </c>
      <c r="G9" s="42">
        <f>+G10+G85+G104</f>
        <v>6431864914.0700006</v>
      </c>
      <c r="H9" s="21"/>
      <c r="I9" s="22"/>
      <c r="J9" s="21"/>
      <c r="K9" s="30"/>
      <c r="L9" s="22"/>
      <c r="M9" s="22"/>
      <c r="N9" s="22"/>
      <c r="O9" s="22"/>
      <c r="P9" s="22"/>
      <c r="Q9" s="22"/>
    </row>
    <row r="10" spans="1:17" x14ac:dyDescent="0.25">
      <c r="A10" s="43" t="s">
        <v>111</v>
      </c>
      <c r="B10" s="6">
        <f>+B11+B37</f>
        <v>3360383000</v>
      </c>
      <c r="C10" s="6">
        <f>+C11+C37</f>
        <v>2371628928.8900003</v>
      </c>
      <c r="D10" s="6">
        <f>+D11+D37</f>
        <v>0</v>
      </c>
      <c r="E10" s="6">
        <f>+E11+E37</f>
        <v>5732011928.8900003</v>
      </c>
      <c r="F10" s="6">
        <f>+F11+F37</f>
        <v>4930442819.0899992</v>
      </c>
      <c r="G10" s="44">
        <f>+G11+G37</f>
        <v>801569109.80000091</v>
      </c>
      <c r="H10" s="21"/>
      <c r="I10" s="23"/>
      <c r="J10" s="21"/>
      <c r="K10" s="22"/>
      <c r="L10" s="22"/>
      <c r="M10" s="22"/>
      <c r="N10" s="22"/>
      <c r="O10" s="22"/>
      <c r="P10" s="22"/>
      <c r="Q10" s="22"/>
    </row>
    <row r="11" spans="1:17" x14ac:dyDescent="0.25">
      <c r="A11" s="45" t="s">
        <v>110</v>
      </c>
      <c r="B11" s="11">
        <f>SUM(B12:B36)</f>
        <v>1929326000</v>
      </c>
      <c r="C11" s="11">
        <f>SUM(C12:C36)</f>
        <v>6717557.5099999998</v>
      </c>
      <c r="D11" s="11">
        <f>SUM(D12:D36)</f>
        <v>0</v>
      </c>
      <c r="E11" s="11">
        <f>SUM(E12:E36)</f>
        <v>1936043557.51</v>
      </c>
      <c r="F11" s="11">
        <f>SUM(F12:F36)</f>
        <v>1320372000.1700001</v>
      </c>
      <c r="G11" s="46">
        <f>SUM(G12:G36)</f>
        <v>615671557.34000015</v>
      </c>
      <c r="H11" s="23"/>
      <c r="I11" s="22"/>
      <c r="J11" s="22"/>
      <c r="K11" s="22"/>
      <c r="L11" s="22"/>
      <c r="M11" s="22"/>
      <c r="N11" s="22"/>
      <c r="O11" s="22"/>
      <c r="P11" s="22"/>
      <c r="Q11" s="22"/>
    </row>
    <row r="12" spans="1:17" x14ac:dyDescent="0.25">
      <c r="A12" s="47" t="s">
        <v>109</v>
      </c>
      <c r="B12" s="5">
        <v>646500000</v>
      </c>
      <c r="C12" s="5">
        <v>0</v>
      </c>
      <c r="D12" s="5">
        <v>0</v>
      </c>
      <c r="E12" s="5">
        <f>+B12+C12+D12</f>
        <v>646500000</v>
      </c>
      <c r="F12" s="5">
        <v>402981145.41999984</v>
      </c>
      <c r="G12" s="48">
        <f>+E12-F12</f>
        <v>243518854.58000016</v>
      </c>
      <c r="H12" s="31"/>
      <c r="I12" s="31"/>
      <c r="J12" s="31"/>
      <c r="K12" s="22"/>
      <c r="L12" s="22"/>
      <c r="M12" s="22"/>
      <c r="N12" s="22"/>
      <c r="O12" s="22"/>
      <c r="P12" s="22"/>
      <c r="Q12" s="22"/>
    </row>
    <row r="13" spans="1:17" x14ac:dyDescent="0.25">
      <c r="A13" s="47" t="s">
        <v>108</v>
      </c>
      <c r="B13" s="5">
        <v>160400000</v>
      </c>
      <c r="C13" s="5">
        <v>0</v>
      </c>
      <c r="D13" s="5">
        <v>0</v>
      </c>
      <c r="E13" s="5">
        <f>+B13+C13+D13</f>
        <v>160400000</v>
      </c>
      <c r="F13" s="5">
        <v>102167449.07999986</v>
      </c>
      <c r="G13" s="48">
        <f>+E13-F13</f>
        <v>58232550.920000136</v>
      </c>
      <c r="H13" s="23"/>
      <c r="I13" s="22"/>
      <c r="J13" s="22"/>
      <c r="K13" s="22"/>
      <c r="L13" s="22"/>
      <c r="M13" s="22"/>
      <c r="N13" s="22"/>
      <c r="O13" s="22"/>
      <c r="P13" s="22"/>
      <c r="Q13" s="22"/>
    </row>
    <row r="14" spans="1:17" x14ac:dyDescent="0.25">
      <c r="A14" s="47" t="s">
        <v>107</v>
      </c>
      <c r="B14" s="5">
        <v>96700000</v>
      </c>
      <c r="C14" s="5">
        <v>0</v>
      </c>
      <c r="D14" s="5">
        <v>0</v>
      </c>
      <c r="E14" s="5">
        <f>+B14+C14+D14</f>
        <v>96700000</v>
      </c>
      <c r="F14" s="5">
        <v>62785532.00999999</v>
      </c>
      <c r="G14" s="48">
        <f>+E14-F14</f>
        <v>33914467.99000001</v>
      </c>
      <c r="H14" s="23"/>
      <c r="I14" s="22"/>
      <c r="J14" s="22"/>
      <c r="K14" s="22"/>
      <c r="L14" s="22"/>
      <c r="M14" s="22"/>
      <c r="N14" s="22"/>
      <c r="O14" s="22"/>
      <c r="P14" s="22"/>
      <c r="Q14" s="22"/>
    </row>
    <row r="15" spans="1:17" x14ac:dyDescent="0.25">
      <c r="A15" s="47" t="s">
        <v>106</v>
      </c>
      <c r="B15" s="5">
        <v>375000</v>
      </c>
      <c r="C15" s="5">
        <v>0</v>
      </c>
      <c r="D15" s="5">
        <v>0</v>
      </c>
      <c r="E15" s="5">
        <f>+B15+C15+D15</f>
        <v>375000</v>
      </c>
      <c r="F15" s="5">
        <v>266388.19</v>
      </c>
      <c r="G15" s="48">
        <f>+E15-F15</f>
        <v>108611.81</v>
      </c>
      <c r="H15" s="23"/>
      <c r="I15" s="22"/>
      <c r="J15" s="22"/>
      <c r="K15" s="22"/>
      <c r="L15" s="22"/>
      <c r="M15" s="22"/>
      <c r="N15" s="22"/>
      <c r="O15" s="22"/>
      <c r="P15" s="22"/>
      <c r="Q15" s="22"/>
    </row>
    <row r="16" spans="1:17" x14ac:dyDescent="0.25">
      <c r="A16" s="47" t="s">
        <v>105</v>
      </c>
      <c r="B16" s="5">
        <v>12000</v>
      </c>
      <c r="C16" s="5">
        <v>0</v>
      </c>
      <c r="D16" s="5">
        <v>0</v>
      </c>
      <c r="E16" s="5">
        <f>+B16+C16+D16</f>
        <v>12000</v>
      </c>
      <c r="F16" s="5">
        <v>-3499.98</v>
      </c>
      <c r="G16" s="48">
        <f>+E16-F16</f>
        <v>15499.98</v>
      </c>
      <c r="H16" s="23"/>
      <c r="I16" s="22"/>
      <c r="J16" s="22"/>
      <c r="K16" s="22"/>
      <c r="L16" s="22"/>
      <c r="M16" s="22"/>
      <c r="N16" s="22"/>
      <c r="O16" s="22"/>
      <c r="P16" s="22"/>
      <c r="Q16" s="22"/>
    </row>
    <row r="17" spans="1:17" x14ac:dyDescent="0.25">
      <c r="A17" s="47" t="s">
        <v>104</v>
      </c>
      <c r="B17" s="5">
        <v>524000</v>
      </c>
      <c r="C17" s="5">
        <v>0</v>
      </c>
      <c r="D17" s="5">
        <v>0</v>
      </c>
      <c r="E17" s="5">
        <f>+B17+C17+D17</f>
        <v>524000</v>
      </c>
      <c r="F17" s="5">
        <v>338288.81000000006</v>
      </c>
      <c r="G17" s="48">
        <f>+E17-F17</f>
        <v>185711.18999999994</v>
      </c>
      <c r="H17" s="23"/>
      <c r="I17" s="22"/>
      <c r="J17" s="22"/>
      <c r="K17" s="22"/>
      <c r="L17" s="22"/>
      <c r="M17" s="22"/>
      <c r="N17" s="22"/>
      <c r="O17" s="22"/>
      <c r="P17" s="22"/>
      <c r="Q17" s="22"/>
    </row>
    <row r="18" spans="1:17" x14ac:dyDescent="0.25">
      <c r="A18" s="47" t="s">
        <v>103</v>
      </c>
      <c r="B18" s="5">
        <v>241000</v>
      </c>
      <c r="C18" s="5">
        <v>0</v>
      </c>
      <c r="D18" s="5">
        <v>0</v>
      </c>
      <c r="E18" s="5">
        <f>+B18+C18+D18</f>
        <v>241000</v>
      </c>
      <c r="F18" s="5">
        <v>85112.690000000046</v>
      </c>
      <c r="G18" s="48">
        <f>+E18-F18</f>
        <v>155887.30999999994</v>
      </c>
      <c r="H18" s="23"/>
      <c r="I18" s="22"/>
      <c r="J18" s="22"/>
      <c r="K18" s="22"/>
      <c r="L18" s="22"/>
      <c r="M18" s="22"/>
      <c r="N18" s="22"/>
      <c r="O18" s="22"/>
      <c r="P18" s="22"/>
      <c r="Q18" s="22"/>
    </row>
    <row r="19" spans="1:17" x14ac:dyDescent="0.25">
      <c r="A19" s="47" t="s">
        <v>102</v>
      </c>
      <c r="B19" s="5">
        <v>531000000</v>
      </c>
      <c r="C19" s="5">
        <v>0</v>
      </c>
      <c r="D19" s="5">
        <v>0</v>
      </c>
      <c r="E19" s="5">
        <f>+B19+C19+D19</f>
        <v>531000000</v>
      </c>
      <c r="F19" s="5">
        <v>394235935.15000039</v>
      </c>
      <c r="G19" s="48">
        <f>+E19-F19</f>
        <v>136764064.84999961</v>
      </c>
      <c r="H19" s="23"/>
      <c r="I19" s="22"/>
      <c r="J19" s="22"/>
      <c r="K19" s="22"/>
      <c r="L19" s="22"/>
      <c r="M19" s="22"/>
      <c r="N19" s="22"/>
      <c r="O19" s="22"/>
      <c r="P19" s="22"/>
      <c r="Q19" s="22"/>
    </row>
    <row r="20" spans="1:17" x14ac:dyDescent="0.25">
      <c r="A20" s="47" t="s">
        <v>101</v>
      </c>
      <c r="B20" s="5">
        <v>149200000</v>
      </c>
      <c r="C20" s="5">
        <v>0</v>
      </c>
      <c r="D20" s="5">
        <v>0</v>
      </c>
      <c r="E20" s="5">
        <f>+B20+C20+D20</f>
        <v>149200000</v>
      </c>
      <c r="F20" s="5">
        <v>95326482.770000085</v>
      </c>
      <c r="G20" s="48">
        <f>+E20-F20</f>
        <v>53873517.229999915</v>
      </c>
      <c r="H20" s="23"/>
      <c r="I20" s="22"/>
      <c r="J20" s="22"/>
      <c r="K20" s="22"/>
      <c r="L20" s="22"/>
      <c r="M20" s="22"/>
      <c r="N20" s="22"/>
      <c r="O20" s="22"/>
      <c r="P20" s="22"/>
      <c r="Q20" s="22"/>
    </row>
    <row r="21" spans="1:17" x14ac:dyDescent="0.25">
      <c r="A21" s="47" t="s">
        <v>100</v>
      </c>
      <c r="B21" s="5">
        <v>19300000</v>
      </c>
      <c r="C21" s="5">
        <v>0</v>
      </c>
      <c r="D21" s="5">
        <v>0</v>
      </c>
      <c r="E21" s="5">
        <f>+B21+C21+D21</f>
        <v>19300000</v>
      </c>
      <c r="F21" s="5">
        <v>15458153.179999994</v>
      </c>
      <c r="G21" s="48">
        <f>+E21-F21</f>
        <v>3841846.8200000059</v>
      </c>
      <c r="H21" s="23"/>
      <c r="I21" s="22"/>
      <c r="J21" s="22"/>
      <c r="K21" s="22"/>
      <c r="L21" s="22"/>
      <c r="M21" s="22"/>
      <c r="N21" s="22"/>
      <c r="O21" s="22"/>
      <c r="P21" s="22"/>
      <c r="Q21" s="22"/>
    </row>
    <row r="22" spans="1:17" x14ac:dyDescent="0.25">
      <c r="A22" s="47" t="s">
        <v>99</v>
      </c>
      <c r="B22" s="5">
        <v>5547000</v>
      </c>
      <c r="C22" s="5">
        <v>0</v>
      </c>
      <c r="D22" s="5">
        <v>0</v>
      </c>
      <c r="E22" s="5">
        <f>+B22+C22+D22</f>
        <v>5547000</v>
      </c>
      <c r="F22" s="5">
        <v>3197027.2500000014</v>
      </c>
      <c r="G22" s="48">
        <f>+E22-F22</f>
        <v>2349972.7499999986</v>
      </c>
      <c r="H22" s="23"/>
      <c r="I22" s="22"/>
      <c r="J22" s="22"/>
      <c r="K22" s="22"/>
      <c r="L22" s="22"/>
      <c r="M22" s="22"/>
      <c r="N22" s="22"/>
      <c r="O22" s="22"/>
      <c r="P22" s="22"/>
      <c r="Q22" s="22"/>
    </row>
    <row r="23" spans="1:17" x14ac:dyDescent="0.25">
      <c r="A23" s="47" t="s">
        <v>98</v>
      </c>
      <c r="B23" s="5">
        <v>19453000</v>
      </c>
      <c r="C23" s="5">
        <v>0</v>
      </c>
      <c r="D23" s="5">
        <v>0</v>
      </c>
      <c r="E23" s="5">
        <f>+B23+C23+D23</f>
        <v>19453000</v>
      </c>
      <c r="F23" s="5">
        <v>13014171.809999993</v>
      </c>
      <c r="G23" s="48">
        <f>+E23-F23</f>
        <v>6438828.1900000069</v>
      </c>
      <c r="H23" s="23"/>
      <c r="I23" s="22"/>
      <c r="J23" s="22"/>
      <c r="K23" s="22"/>
      <c r="L23" s="22"/>
      <c r="M23" s="22"/>
      <c r="N23" s="22"/>
      <c r="O23" s="22"/>
      <c r="P23" s="22"/>
      <c r="Q23" s="22"/>
    </row>
    <row r="24" spans="1:17" x14ac:dyDescent="0.25">
      <c r="A24" s="47" t="s">
        <v>97</v>
      </c>
      <c r="B24" s="5">
        <v>72000</v>
      </c>
      <c r="C24" s="5">
        <v>0</v>
      </c>
      <c r="D24" s="5">
        <v>0</v>
      </c>
      <c r="E24" s="5">
        <f>+B24+C24+D24</f>
        <v>72000</v>
      </c>
      <c r="F24" s="5">
        <v>0</v>
      </c>
      <c r="G24" s="48">
        <f>+E24-F24</f>
        <v>72000</v>
      </c>
      <c r="H24" s="23"/>
      <c r="I24" s="22"/>
      <c r="J24" s="22"/>
      <c r="K24" s="22"/>
      <c r="L24" s="22"/>
      <c r="M24" s="22"/>
      <c r="N24" s="22"/>
      <c r="O24" s="22"/>
      <c r="P24" s="22"/>
      <c r="Q24" s="22"/>
    </row>
    <row r="25" spans="1:17" x14ac:dyDescent="0.25">
      <c r="A25" s="47" t="s">
        <v>96</v>
      </c>
      <c r="B25" s="5">
        <v>109700000</v>
      </c>
      <c r="C25" s="5">
        <v>0</v>
      </c>
      <c r="D25" s="5">
        <v>0</v>
      </c>
      <c r="E25" s="5">
        <f>+B25+C25+D25</f>
        <v>109700000</v>
      </c>
      <c r="F25" s="5">
        <v>87427516.859999925</v>
      </c>
      <c r="G25" s="48">
        <f>+E25-F25</f>
        <v>22272483.140000075</v>
      </c>
      <c r="H25" s="23"/>
      <c r="I25" s="22"/>
      <c r="J25" s="22"/>
      <c r="K25" s="22"/>
      <c r="L25" s="22"/>
      <c r="M25" s="22"/>
      <c r="N25" s="22"/>
      <c r="O25" s="22"/>
      <c r="P25" s="22"/>
      <c r="Q25" s="22"/>
    </row>
    <row r="26" spans="1:17" x14ac:dyDescent="0.25">
      <c r="A26" s="47" t="s">
        <v>95</v>
      </c>
      <c r="B26" s="5">
        <v>51180000</v>
      </c>
      <c r="C26" s="13">
        <v>0</v>
      </c>
      <c r="D26" s="5">
        <v>0</v>
      </c>
      <c r="E26" s="5">
        <f>+B26+C27+D26</f>
        <v>56811498.539999999</v>
      </c>
      <c r="F26" s="5">
        <v>37453051.729999997</v>
      </c>
      <c r="G26" s="48">
        <f>+E26-F26</f>
        <v>19358446.810000002</v>
      </c>
      <c r="H26" s="23"/>
      <c r="I26" s="22"/>
      <c r="J26" s="22"/>
      <c r="K26" s="22"/>
      <c r="L26" s="22"/>
      <c r="M26" s="22"/>
      <c r="N26" s="22"/>
      <c r="O26" s="22"/>
      <c r="P26" s="22"/>
      <c r="Q26" s="22"/>
    </row>
    <row r="27" spans="1:17" x14ac:dyDescent="0.25">
      <c r="A27" s="47" t="s">
        <v>94</v>
      </c>
      <c r="B27" s="5">
        <v>1000000</v>
      </c>
      <c r="C27" s="5">
        <v>5631498.54</v>
      </c>
      <c r="D27" s="5">
        <v>0</v>
      </c>
      <c r="E27" s="5">
        <f>+B27+C28+D27</f>
        <v>1000000</v>
      </c>
      <c r="F27" s="5">
        <v>8171443.790000001</v>
      </c>
      <c r="G27" s="48">
        <f>+E27-F27</f>
        <v>-7171443.790000001</v>
      </c>
      <c r="H27" s="23"/>
      <c r="I27" s="22"/>
      <c r="J27" s="22"/>
      <c r="K27" s="22"/>
      <c r="L27" s="22"/>
      <c r="M27" s="22"/>
      <c r="N27" s="22"/>
      <c r="O27" s="22"/>
      <c r="P27" s="22"/>
      <c r="Q27" s="22"/>
    </row>
    <row r="28" spans="1:17" x14ac:dyDescent="0.25">
      <c r="A28" s="47" t="s">
        <v>93</v>
      </c>
      <c r="B28" s="5">
        <v>5480000</v>
      </c>
      <c r="C28" s="5">
        <v>0</v>
      </c>
      <c r="D28" s="5">
        <v>0</v>
      </c>
      <c r="E28" s="5">
        <f>+B28+C28+D28</f>
        <v>5480000</v>
      </c>
      <c r="F28" s="5">
        <v>2905052.66</v>
      </c>
      <c r="G28" s="48">
        <f>+E28-F28</f>
        <v>2574947.34</v>
      </c>
      <c r="H28" s="23"/>
      <c r="I28" s="22"/>
      <c r="J28" s="22"/>
      <c r="K28" s="22"/>
      <c r="L28" s="22"/>
      <c r="M28" s="22"/>
      <c r="N28" s="22"/>
      <c r="O28" s="22"/>
      <c r="P28" s="22"/>
      <c r="Q28" s="22"/>
    </row>
    <row r="29" spans="1:17" x14ac:dyDescent="0.25">
      <c r="A29" s="47" t="s">
        <v>92</v>
      </c>
      <c r="B29" s="5">
        <v>0</v>
      </c>
      <c r="C29" s="5">
        <v>0</v>
      </c>
      <c r="D29" s="5">
        <v>0</v>
      </c>
      <c r="E29" s="5">
        <f>+B29+C29+D29</f>
        <v>0</v>
      </c>
      <c r="F29" s="5">
        <v>-910</v>
      </c>
      <c r="G29" s="48">
        <f>+E29-F29</f>
        <v>910</v>
      </c>
      <c r="H29" s="23"/>
      <c r="I29" s="22"/>
      <c r="J29" s="22"/>
      <c r="K29" s="22"/>
      <c r="L29" s="22"/>
      <c r="M29" s="22"/>
      <c r="N29" s="22"/>
      <c r="O29" s="22"/>
      <c r="P29" s="22"/>
      <c r="Q29" s="22"/>
    </row>
    <row r="30" spans="1:17" x14ac:dyDescent="0.25">
      <c r="A30" s="47" t="s">
        <v>91</v>
      </c>
      <c r="B30" s="5">
        <v>64200000</v>
      </c>
      <c r="C30" s="5">
        <v>0</v>
      </c>
      <c r="D30" s="5">
        <v>0</v>
      </c>
      <c r="E30" s="5">
        <f>+B30+C30+D30</f>
        <v>64200000</v>
      </c>
      <c r="F30" s="5">
        <v>31373874.94999988</v>
      </c>
      <c r="G30" s="48">
        <f>+E30-F30</f>
        <v>32826125.05000012</v>
      </c>
      <c r="H30" s="23"/>
      <c r="I30" s="22"/>
      <c r="J30" s="22"/>
      <c r="K30" s="22"/>
      <c r="L30" s="22"/>
      <c r="M30" s="22"/>
      <c r="N30" s="22"/>
      <c r="O30" s="22"/>
      <c r="P30" s="22"/>
      <c r="Q30" s="22"/>
    </row>
    <row r="31" spans="1:17" x14ac:dyDescent="0.25">
      <c r="A31" s="47" t="s">
        <v>90</v>
      </c>
      <c r="B31" s="5">
        <v>1742000</v>
      </c>
      <c r="C31" s="5">
        <v>0</v>
      </c>
      <c r="D31" s="5">
        <v>0</v>
      </c>
      <c r="E31" s="5">
        <f>+B31+C31+D31</f>
        <v>1742000</v>
      </c>
      <c r="F31" s="5">
        <v>0</v>
      </c>
      <c r="G31" s="48">
        <f>+E31-F31</f>
        <v>1742000</v>
      </c>
      <c r="H31" s="23"/>
      <c r="I31" s="22"/>
      <c r="J31" s="22"/>
      <c r="K31" s="22"/>
      <c r="L31" s="22"/>
      <c r="M31" s="22"/>
      <c r="N31" s="22"/>
      <c r="O31" s="22"/>
      <c r="P31" s="22"/>
      <c r="Q31" s="22"/>
    </row>
    <row r="32" spans="1:17" x14ac:dyDescent="0.25">
      <c r="A32" s="47" t="s">
        <v>89</v>
      </c>
      <c r="B32" s="5">
        <v>12000000</v>
      </c>
      <c r="C32" s="5">
        <v>0</v>
      </c>
      <c r="D32" s="5">
        <v>0</v>
      </c>
      <c r="E32" s="5">
        <f>+B32+C32+D32</f>
        <v>12000000</v>
      </c>
      <c r="F32" s="5">
        <v>17965670.399999999</v>
      </c>
      <c r="G32" s="48">
        <f>+E32-F32</f>
        <v>-5965670.3999999985</v>
      </c>
      <c r="H32" s="23"/>
      <c r="I32" s="22"/>
      <c r="J32" s="22"/>
      <c r="K32" s="22"/>
      <c r="L32" s="22"/>
      <c r="M32" s="22"/>
      <c r="N32" s="22"/>
      <c r="O32" s="22"/>
      <c r="P32" s="22"/>
      <c r="Q32" s="22"/>
    </row>
    <row r="33" spans="1:17" x14ac:dyDescent="0.25">
      <c r="A33" s="47" t="s">
        <v>88</v>
      </c>
      <c r="B33" s="5">
        <v>47300000</v>
      </c>
      <c r="C33" s="5">
        <v>0</v>
      </c>
      <c r="D33" s="5">
        <v>0</v>
      </c>
      <c r="E33" s="5">
        <f>+B33+C33+D33</f>
        <v>47300000</v>
      </c>
      <c r="F33" s="5">
        <v>35585102.43</v>
      </c>
      <c r="G33" s="48">
        <f>+E33-F33</f>
        <v>11714897.57</v>
      </c>
      <c r="H33" s="23"/>
      <c r="I33" s="22"/>
      <c r="J33" s="22"/>
      <c r="K33" s="22"/>
      <c r="L33" s="22"/>
      <c r="M33" s="22"/>
      <c r="N33" s="22"/>
      <c r="O33" s="22"/>
      <c r="P33" s="22"/>
      <c r="Q33" s="22"/>
    </row>
    <row r="34" spans="1:17" x14ac:dyDescent="0.25">
      <c r="A34" s="47" t="s">
        <v>87</v>
      </c>
      <c r="B34" s="5">
        <v>7400000</v>
      </c>
      <c r="C34" s="5">
        <v>0</v>
      </c>
      <c r="D34" s="5">
        <v>0</v>
      </c>
      <c r="E34" s="5">
        <f>+B34+C34+D34</f>
        <v>7400000</v>
      </c>
      <c r="F34" s="5">
        <v>8425160</v>
      </c>
      <c r="G34" s="48">
        <f>+E34-F34</f>
        <v>-1025160</v>
      </c>
      <c r="H34" s="23"/>
      <c r="I34" s="22"/>
      <c r="J34" s="22"/>
      <c r="K34" s="22"/>
      <c r="L34" s="22"/>
      <c r="M34" s="22"/>
      <c r="N34" s="22"/>
      <c r="O34" s="22"/>
      <c r="P34" s="22"/>
      <c r="Q34" s="22"/>
    </row>
    <row r="35" spans="1:17" x14ac:dyDescent="0.25">
      <c r="A35" s="47" t="s">
        <v>86</v>
      </c>
      <c r="B35" s="5">
        <v>0</v>
      </c>
      <c r="C35" s="5">
        <v>66212.97</v>
      </c>
      <c r="D35" s="5">
        <v>0</v>
      </c>
      <c r="E35" s="5">
        <f>+B35+C35+D35</f>
        <v>66212.97</v>
      </c>
      <c r="F35" s="5">
        <v>96718.97</v>
      </c>
      <c r="G35" s="48">
        <f>+E35-F35</f>
        <v>-30506</v>
      </c>
      <c r="H35" s="23"/>
      <c r="I35" s="22"/>
      <c r="J35" s="22"/>
      <c r="K35" s="22"/>
      <c r="L35" s="22"/>
      <c r="M35" s="22"/>
      <c r="N35" s="22"/>
      <c r="O35" s="22"/>
      <c r="P35" s="22"/>
      <c r="Q35" s="22"/>
    </row>
    <row r="36" spans="1:17" x14ac:dyDescent="0.25">
      <c r="A36" s="47" t="s">
        <v>85</v>
      </c>
      <c r="B36" s="5">
        <v>0</v>
      </c>
      <c r="C36" s="5">
        <v>1019846</v>
      </c>
      <c r="D36" s="5">
        <v>0</v>
      </c>
      <c r="E36" s="5">
        <f>+B36+C36+D36</f>
        <v>1019846</v>
      </c>
      <c r="F36" s="5">
        <v>1117132</v>
      </c>
      <c r="G36" s="48">
        <f>+E36-F36</f>
        <v>-97286</v>
      </c>
      <c r="H36" s="23"/>
      <c r="I36" s="22"/>
      <c r="J36" s="22"/>
      <c r="K36" s="22"/>
      <c r="L36" s="22"/>
      <c r="M36" s="22"/>
      <c r="N36" s="22"/>
      <c r="O36" s="22"/>
      <c r="P36" s="22"/>
      <c r="Q36" s="22"/>
    </row>
    <row r="37" spans="1:17" x14ac:dyDescent="0.25">
      <c r="A37" s="45" t="s">
        <v>84</v>
      </c>
      <c r="B37" s="6">
        <f>SUM(B38:B82)</f>
        <v>1431057000</v>
      </c>
      <c r="C37" s="6">
        <f>SUM(C38:C82)</f>
        <v>2364911371.3800001</v>
      </c>
      <c r="D37" s="6">
        <f>SUM(D38:D64)</f>
        <v>0</v>
      </c>
      <c r="E37" s="6">
        <f>SUM(E38:E82)</f>
        <v>3795968371.3800001</v>
      </c>
      <c r="F37" s="6">
        <f>SUM(F38:F82)</f>
        <v>3610070818.9199991</v>
      </c>
      <c r="G37" s="44">
        <f>SUM(G38:G82)</f>
        <v>185897552.46000075</v>
      </c>
      <c r="H37" s="23"/>
      <c r="I37" s="22"/>
      <c r="J37" s="22"/>
      <c r="K37" s="22"/>
      <c r="L37" s="22"/>
      <c r="M37" s="22"/>
      <c r="N37" s="22"/>
      <c r="O37" s="22"/>
      <c r="P37" s="22"/>
      <c r="Q37" s="22"/>
    </row>
    <row r="38" spans="1:17" x14ac:dyDescent="0.25">
      <c r="A38" s="47" t="s">
        <v>83</v>
      </c>
      <c r="B38" s="5">
        <v>12560000</v>
      </c>
      <c r="C38" s="5">
        <v>0</v>
      </c>
      <c r="D38" s="5">
        <v>0</v>
      </c>
      <c r="E38" s="5">
        <f>+B38+C38+D38</f>
        <v>12560000</v>
      </c>
      <c r="F38" s="5">
        <v>9336767.7900000066</v>
      </c>
      <c r="G38" s="48">
        <f>+E38-F38</f>
        <v>3223232.2099999934</v>
      </c>
      <c r="H38" s="21"/>
      <c r="I38" s="22"/>
      <c r="J38" s="22"/>
      <c r="K38" s="22"/>
      <c r="L38" s="22"/>
      <c r="M38" s="22"/>
      <c r="N38" s="22"/>
      <c r="O38" s="22"/>
      <c r="P38" s="22"/>
      <c r="Q38" s="22"/>
    </row>
    <row r="39" spans="1:17" x14ac:dyDescent="0.25">
      <c r="A39" s="47" t="s">
        <v>82</v>
      </c>
      <c r="B39" s="5">
        <v>7600000</v>
      </c>
      <c r="C39" s="5">
        <v>0</v>
      </c>
      <c r="D39" s="5">
        <v>0</v>
      </c>
      <c r="E39" s="5">
        <f>+B39+C39+D39</f>
        <v>7600000</v>
      </c>
      <c r="F39" s="5">
        <v>8037425.1900000013</v>
      </c>
      <c r="G39" s="48">
        <f>+E39-F39</f>
        <v>-437425.19000000134</v>
      </c>
      <c r="H39" s="22"/>
      <c r="I39" s="22"/>
      <c r="J39" s="22"/>
      <c r="K39" s="22"/>
      <c r="L39" s="22"/>
      <c r="M39" s="22"/>
      <c r="N39" s="22"/>
      <c r="O39" s="22"/>
      <c r="P39" s="22"/>
      <c r="Q39" s="22"/>
    </row>
    <row r="40" spans="1:17" x14ac:dyDescent="0.25">
      <c r="A40" s="47" t="s">
        <v>81</v>
      </c>
      <c r="B40" s="5">
        <v>53900000</v>
      </c>
      <c r="C40" s="5">
        <v>0</v>
      </c>
      <c r="D40" s="5">
        <v>0</v>
      </c>
      <c r="E40" s="5">
        <f>+B40+C40+D40</f>
        <v>53900000</v>
      </c>
      <c r="F40" s="5">
        <v>59007294.030000135</v>
      </c>
      <c r="G40" s="48">
        <f>+E40-F40</f>
        <v>-5107294.0300001353</v>
      </c>
      <c r="H40" s="22"/>
      <c r="I40" s="22"/>
      <c r="J40" s="22"/>
      <c r="K40" s="22"/>
      <c r="L40" s="22"/>
      <c r="M40" s="22"/>
      <c r="N40" s="22"/>
      <c r="O40" s="22"/>
      <c r="P40" s="22"/>
      <c r="Q40" s="22"/>
    </row>
    <row r="41" spans="1:17" x14ac:dyDescent="0.25">
      <c r="A41" s="47" t="s">
        <v>80</v>
      </c>
      <c r="B41" s="5">
        <v>70550000</v>
      </c>
      <c r="C41" s="5">
        <v>0</v>
      </c>
      <c r="D41" s="5">
        <v>0</v>
      </c>
      <c r="E41" s="5">
        <f>+B41+C41+D41</f>
        <v>70550000</v>
      </c>
      <c r="F41" s="5">
        <v>44999967.009999961</v>
      </c>
      <c r="G41" s="48">
        <f>+E41-F41</f>
        <v>25550032.990000039</v>
      </c>
      <c r="H41" s="22"/>
      <c r="I41" s="22"/>
      <c r="J41" s="22"/>
      <c r="K41" s="22"/>
      <c r="L41" s="22"/>
      <c r="M41" s="22"/>
      <c r="N41" s="22"/>
      <c r="O41" s="22"/>
      <c r="P41" s="22"/>
      <c r="Q41" s="22"/>
    </row>
    <row r="42" spans="1:17" x14ac:dyDescent="0.25">
      <c r="A42" s="47" t="s">
        <v>79</v>
      </c>
      <c r="B42" s="5">
        <v>10000</v>
      </c>
      <c r="C42" s="5">
        <v>0</v>
      </c>
      <c r="D42" s="5">
        <v>0</v>
      </c>
      <c r="E42" s="5">
        <f>+B42+C42+D42</f>
        <v>10000</v>
      </c>
      <c r="F42" s="5">
        <v>0</v>
      </c>
      <c r="G42" s="48">
        <f>+E42-F42</f>
        <v>10000</v>
      </c>
      <c r="H42" s="22"/>
      <c r="I42" s="22"/>
      <c r="J42" s="22"/>
      <c r="K42" s="22"/>
      <c r="L42" s="22"/>
      <c r="M42" s="22"/>
      <c r="N42" s="22"/>
      <c r="O42" s="22"/>
      <c r="P42" s="22"/>
      <c r="Q42" s="22"/>
    </row>
    <row r="43" spans="1:17" x14ac:dyDescent="0.25">
      <c r="A43" s="47" t="s">
        <v>78</v>
      </c>
      <c r="B43" s="5">
        <v>1000</v>
      </c>
      <c r="C43" s="5">
        <v>0</v>
      </c>
      <c r="D43" s="5">
        <v>0</v>
      </c>
      <c r="E43" s="5">
        <f>+B43+C43+D43</f>
        <v>1000</v>
      </c>
      <c r="F43" s="5">
        <v>0</v>
      </c>
      <c r="G43" s="48">
        <f>+E43-F43</f>
        <v>1000</v>
      </c>
      <c r="H43" s="22"/>
      <c r="I43" s="22"/>
      <c r="J43" s="22"/>
      <c r="K43" s="22"/>
      <c r="L43" s="22"/>
      <c r="M43" s="22"/>
      <c r="N43" s="22"/>
      <c r="O43" s="22"/>
      <c r="P43" s="22"/>
      <c r="Q43" s="22"/>
    </row>
    <row r="44" spans="1:17" x14ac:dyDescent="0.25">
      <c r="A44" s="47" t="s">
        <v>77</v>
      </c>
      <c r="B44" s="5">
        <v>0</v>
      </c>
      <c r="C44" s="5">
        <v>0</v>
      </c>
      <c r="D44" s="5">
        <v>0</v>
      </c>
      <c r="E44" s="5">
        <f>+B44+C44+D44</f>
        <v>0</v>
      </c>
      <c r="F44" s="5">
        <v>450</v>
      </c>
      <c r="G44" s="48">
        <f>+E44-F44</f>
        <v>-450</v>
      </c>
      <c r="H44" s="22"/>
      <c r="I44" s="22"/>
      <c r="J44" s="22"/>
      <c r="K44" s="22"/>
      <c r="L44" s="22"/>
      <c r="M44" s="22"/>
      <c r="N44" s="22"/>
      <c r="O44" s="22"/>
      <c r="P44" s="22"/>
      <c r="Q44" s="22"/>
    </row>
    <row r="45" spans="1:17" x14ac:dyDescent="0.25">
      <c r="A45" s="47" t="s">
        <v>76</v>
      </c>
      <c r="B45" s="5">
        <v>0</v>
      </c>
      <c r="C45" s="5">
        <v>0</v>
      </c>
      <c r="D45" s="5">
        <v>0</v>
      </c>
      <c r="E45" s="5">
        <f>+B45+C45+D45</f>
        <v>0</v>
      </c>
      <c r="F45" s="5">
        <v>931.76</v>
      </c>
      <c r="G45" s="48">
        <f>+E45-F45</f>
        <v>-931.76</v>
      </c>
      <c r="H45" s="22"/>
      <c r="I45" s="32"/>
      <c r="J45" s="22"/>
      <c r="K45" s="22"/>
      <c r="L45" s="22"/>
      <c r="M45" s="22"/>
      <c r="N45" s="22"/>
      <c r="O45" s="22"/>
      <c r="P45" s="22"/>
      <c r="Q45" s="22"/>
    </row>
    <row r="46" spans="1:17" x14ac:dyDescent="0.25">
      <c r="A46" s="47" t="s">
        <v>75</v>
      </c>
      <c r="B46" s="5">
        <v>0</v>
      </c>
      <c r="C46" s="5">
        <v>0</v>
      </c>
      <c r="D46" s="5">
        <v>0</v>
      </c>
      <c r="E46" s="5">
        <f>+B46+C46+D46</f>
        <v>0</v>
      </c>
      <c r="F46" s="5">
        <v>465.88</v>
      </c>
      <c r="G46" s="48">
        <f>+E46-F46</f>
        <v>-465.88</v>
      </c>
      <c r="H46" s="22"/>
      <c r="I46" s="32"/>
      <c r="J46" s="22"/>
      <c r="K46" s="22"/>
      <c r="L46" s="22"/>
      <c r="M46" s="22"/>
      <c r="N46" s="22"/>
      <c r="O46" s="22"/>
      <c r="P46" s="22"/>
      <c r="Q46" s="22"/>
    </row>
    <row r="47" spans="1:17" x14ac:dyDescent="0.25">
      <c r="A47" s="47" t="s">
        <v>74</v>
      </c>
      <c r="B47" s="5">
        <v>0</v>
      </c>
      <c r="C47" s="5">
        <v>0</v>
      </c>
      <c r="D47" s="5">
        <v>0</v>
      </c>
      <c r="E47" s="5">
        <f>+B47+C47+D47</f>
        <v>0</v>
      </c>
      <c r="F47" s="5">
        <v>450</v>
      </c>
      <c r="G47" s="48">
        <f>+E47-F47</f>
        <v>-450</v>
      </c>
      <c r="H47" s="22"/>
      <c r="I47" s="32"/>
      <c r="J47" s="22"/>
      <c r="K47" s="22"/>
      <c r="L47" s="22"/>
      <c r="M47" s="22"/>
      <c r="N47" s="22"/>
      <c r="O47" s="22"/>
      <c r="P47" s="22"/>
      <c r="Q47" s="22"/>
    </row>
    <row r="48" spans="1:17" x14ac:dyDescent="0.25">
      <c r="A48" s="47" t="s">
        <v>73</v>
      </c>
      <c r="B48" s="5">
        <v>0</v>
      </c>
      <c r="C48" s="5">
        <v>0</v>
      </c>
      <c r="D48" s="5">
        <v>0</v>
      </c>
      <c r="E48" s="5">
        <f>+B48+C48+D48</f>
        <v>0</v>
      </c>
      <c r="F48" s="5">
        <v>465.88</v>
      </c>
      <c r="G48" s="48">
        <f>+E48-F48</f>
        <v>-465.88</v>
      </c>
      <c r="H48" s="22"/>
      <c r="I48" s="32"/>
      <c r="J48" s="22"/>
      <c r="K48" s="22"/>
      <c r="L48" s="22"/>
      <c r="M48" s="22"/>
      <c r="N48" s="22"/>
      <c r="O48" s="22"/>
      <c r="P48" s="22"/>
      <c r="Q48" s="22"/>
    </row>
    <row r="49" spans="1:17" x14ac:dyDescent="0.25">
      <c r="A49" s="47" t="s">
        <v>72</v>
      </c>
      <c r="B49" s="5">
        <v>0</v>
      </c>
      <c r="C49" s="5">
        <v>0</v>
      </c>
      <c r="D49" s="5">
        <v>0</v>
      </c>
      <c r="E49" s="5">
        <f>+B49+C49+D49</f>
        <v>0</v>
      </c>
      <c r="F49" s="5">
        <v>931.76</v>
      </c>
      <c r="G49" s="48">
        <f>+E49-F49</f>
        <v>-931.76</v>
      </c>
      <c r="H49" s="22"/>
      <c r="I49" s="32"/>
      <c r="J49" s="22"/>
      <c r="K49" s="22"/>
      <c r="L49" s="22"/>
      <c r="M49" s="22"/>
      <c r="N49" s="22"/>
      <c r="O49" s="22"/>
      <c r="P49" s="22"/>
      <c r="Q49" s="22"/>
    </row>
    <row r="50" spans="1:17" x14ac:dyDescent="0.25">
      <c r="A50" s="47" t="s">
        <v>71</v>
      </c>
      <c r="B50" s="5">
        <v>0</v>
      </c>
      <c r="C50" s="5">
        <v>0</v>
      </c>
      <c r="D50" s="5">
        <v>0</v>
      </c>
      <c r="E50" s="5">
        <f>+B50+C50+D50</f>
        <v>0</v>
      </c>
      <c r="F50" s="5">
        <v>900</v>
      </c>
      <c r="G50" s="48">
        <f>+E50-F50</f>
        <v>-900</v>
      </c>
      <c r="H50" s="22"/>
      <c r="I50" s="32"/>
      <c r="J50" s="22"/>
      <c r="K50" s="22"/>
      <c r="L50" s="22"/>
      <c r="M50" s="22"/>
      <c r="N50" s="22"/>
      <c r="O50" s="22"/>
      <c r="P50" s="22"/>
      <c r="Q50" s="22"/>
    </row>
    <row r="51" spans="1:17" x14ac:dyDescent="0.25">
      <c r="A51" s="47" t="s">
        <v>70</v>
      </c>
      <c r="B51" s="5">
        <v>0</v>
      </c>
      <c r="C51" s="5">
        <v>0</v>
      </c>
      <c r="D51" s="5">
        <v>0</v>
      </c>
      <c r="E51" s="5">
        <f>+B51+C51+D51</f>
        <v>0</v>
      </c>
      <c r="F51" s="5">
        <v>465.88</v>
      </c>
      <c r="G51" s="48">
        <f>+E51-F51</f>
        <v>-465.88</v>
      </c>
      <c r="H51" s="22"/>
      <c r="I51" s="32"/>
      <c r="J51" s="22"/>
      <c r="K51" s="22"/>
      <c r="L51" s="22"/>
      <c r="M51" s="22"/>
      <c r="N51" s="22"/>
      <c r="O51" s="22"/>
      <c r="P51" s="22"/>
      <c r="Q51" s="22"/>
    </row>
    <row r="52" spans="1:17" x14ac:dyDescent="0.25">
      <c r="A52" s="47" t="s">
        <v>69</v>
      </c>
      <c r="B52" s="5">
        <v>0</v>
      </c>
      <c r="C52" s="5">
        <v>0</v>
      </c>
      <c r="D52" s="5">
        <v>0</v>
      </c>
      <c r="E52" s="5">
        <f>+B52+C52+D52</f>
        <v>0</v>
      </c>
      <c r="F52" s="5">
        <v>465.88</v>
      </c>
      <c r="G52" s="48">
        <f>+E52-F52</f>
        <v>-465.88</v>
      </c>
      <c r="H52" s="22"/>
      <c r="I52" s="32"/>
      <c r="J52" s="22"/>
      <c r="K52" s="22"/>
      <c r="L52" s="22"/>
      <c r="M52" s="22"/>
      <c r="N52" s="22"/>
      <c r="O52" s="22"/>
      <c r="P52" s="22"/>
      <c r="Q52" s="22"/>
    </row>
    <row r="53" spans="1:17" x14ac:dyDescent="0.25">
      <c r="A53" s="47" t="s">
        <v>68</v>
      </c>
      <c r="B53" s="5">
        <v>0</v>
      </c>
      <c r="C53" s="5">
        <v>0</v>
      </c>
      <c r="D53" s="5">
        <v>0</v>
      </c>
      <c r="E53" s="5">
        <f>+B53+C53+D53</f>
        <v>0</v>
      </c>
      <c r="F53" s="5">
        <v>449</v>
      </c>
      <c r="G53" s="48">
        <f>+E53-F53</f>
        <v>-449</v>
      </c>
      <c r="H53" s="22"/>
      <c r="I53" s="32"/>
      <c r="J53" s="22"/>
      <c r="K53" s="22"/>
      <c r="L53" s="22"/>
      <c r="M53" s="22"/>
      <c r="N53" s="22"/>
      <c r="O53" s="22"/>
      <c r="P53" s="22"/>
      <c r="Q53" s="22"/>
    </row>
    <row r="54" spans="1:17" x14ac:dyDescent="0.25">
      <c r="A54" s="47" t="s">
        <v>67</v>
      </c>
      <c r="B54" s="5">
        <v>0</v>
      </c>
      <c r="C54" s="5">
        <v>0</v>
      </c>
      <c r="D54" s="5">
        <v>0</v>
      </c>
      <c r="E54" s="5">
        <f>+B54+C54+D54</f>
        <v>0</v>
      </c>
      <c r="F54" s="5">
        <v>1552.92</v>
      </c>
      <c r="G54" s="48">
        <f>+E54-F54</f>
        <v>-1552.92</v>
      </c>
      <c r="H54" s="22"/>
      <c r="I54" s="32"/>
      <c r="J54" s="22"/>
      <c r="K54" s="22"/>
      <c r="L54" s="22"/>
      <c r="M54" s="22"/>
      <c r="N54" s="22"/>
      <c r="O54" s="22"/>
      <c r="P54" s="22"/>
      <c r="Q54" s="22"/>
    </row>
    <row r="55" spans="1:17" x14ac:dyDescent="0.25">
      <c r="A55" s="47" t="s">
        <v>66</v>
      </c>
      <c r="B55" s="5">
        <v>0</v>
      </c>
      <c r="C55" s="5">
        <v>0</v>
      </c>
      <c r="D55" s="5">
        <v>0</v>
      </c>
      <c r="E55" s="5">
        <f>+B55+C55+D55</f>
        <v>0</v>
      </c>
      <c r="F55" s="5">
        <v>3000</v>
      </c>
      <c r="G55" s="48">
        <f>+E55-F55</f>
        <v>-3000</v>
      </c>
      <c r="H55" s="22"/>
      <c r="I55" s="32"/>
      <c r="J55" s="22"/>
      <c r="K55" s="22"/>
      <c r="L55" s="22"/>
      <c r="M55" s="22"/>
      <c r="N55" s="22"/>
      <c r="O55" s="22"/>
      <c r="P55" s="22"/>
      <c r="Q55" s="22"/>
    </row>
    <row r="56" spans="1:17" x14ac:dyDescent="0.25">
      <c r="A56" s="47" t="s">
        <v>65</v>
      </c>
      <c r="B56" s="5">
        <v>0</v>
      </c>
      <c r="C56" s="5">
        <v>0</v>
      </c>
      <c r="D56" s="5">
        <v>0</v>
      </c>
      <c r="E56" s="5">
        <f>+B56+C56+D56</f>
        <v>0</v>
      </c>
      <c r="F56" s="5">
        <v>465.88</v>
      </c>
      <c r="G56" s="48">
        <f>+E56-F56</f>
        <v>-465.88</v>
      </c>
      <c r="H56" s="22"/>
      <c r="I56" s="32"/>
      <c r="J56" s="22"/>
      <c r="K56" s="22"/>
      <c r="L56" s="22"/>
      <c r="M56" s="22"/>
      <c r="N56" s="22"/>
      <c r="O56" s="22"/>
      <c r="P56" s="22"/>
      <c r="Q56" s="22"/>
    </row>
    <row r="57" spans="1:17" x14ac:dyDescent="0.25">
      <c r="A57" s="47" t="s">
        <v>64</v>
      </c>
      <c r="B57" s="5">
        <v>0</v>
      </c>
      <c r="C57" s="5">
        <v>0</v>
      </c>
      <c r="D57" s="5">
        <v>0</v>
      </c>
      <c r="E57" s="5">
        <f>+B57+C57+D57</f>
        <v>0</v>
      </c>
      <c r="F57" s="5">
        <v>396.5</v>
      </c>
      <c r="G57" s="48">
        <f>+E57-F57</f>
        <v>-396.5</v>
      </c>
      <c r="H57" s="22"/>
      <c r="I57" s="32"/>
      <c r="J57" s="22"/>
      <c r="K57" s="22"/>
      <c r="L57" s="22"/>
      <c r="M57" s="22"/>
      <c r="N57" s="22"/>
      <c r="O57" s="22"/>
      <c r="P57" s="22"/>
      <c r="Q57" s="22"/>
    </row>
    <row r="58" spans="1:17" x14ac:dyDescent="0.25">
      <c r="A58" s="47" t="s">
        <v>63</v>
      </c>
      <c r="B58" s="5">
        <v>0</v>
      </c>
      <c r="C58" s="5">
        <v>0</v>
      </c>
      <c r="D58" s="5">
        <v>0</v>
      </c>
      <c r="E58" s="5">
        <f>+B58+C58+D58</f>
        <v>0</v>
      </c>
      <c r="F58" s="5">
        <v>3000</v>
      </c>
      <c r="G58" s="48">
        <f>+E58-F58</f>
        <v>-3000</v>
      </c>
      <c r="H58" s="22"/>
      <c r="I58" s="32"/>
      <c r="J58" s="22"/>
      <c r="K58" s="22"/>
      <c r="L58" s="22"/>
      <c r="M58" s="22"/>
      <c r="N58" s="22"/>
      <c r="O58" s="22"/>
      <c r="P58" s="22"/>
      <c r="Q58" s="22"/>
    </row>
    <row r="59" spans="1:17" x14ac:dyDescent="0.25">
      <c r="A59" s="47" t="s">
        <v>62</v>
      </c>
      <c r="B59" s="5">
        <v>0</v>
      </c>
      <c r="C59" s="5">
        <v>0</v>
      </c>
      <c r="D59" s="5">
        <v>0</v>
      </c>
      <c r="E59" s="5">
        <f>+B59+C59+D59</f>
        <v>0</v>
      </c>
      <c r="F59" s="5">
        <v>428.38</v>
      </c>
      <c r="G59" s="48">
        <f>+E59-F59</f>
        <v>-428.38</v>
      </c>
      <c r="H59" s="22"/>
      <c r="I59" s="32"/>
      <c r="J59" s="22"/>
      <c r="K59" s="22"/>
      <c r="L59" s="22"/>
      <c r="M59" s="22"/>
      <c r="N59" s="22"/>
      <c r="O59" s="22"/>
      <c r="P59" s="22"/>
      <c r="Q59" s="22"/>
    </row>
    <row r="60" spans="1:17" x14ac:dyDescent="0.25">
      <c r="A60" s="47" t="s">
        <v>61</v>
      </c>
      <c r="B60" s="5">
        <v>0</v>
      </c>
      <c r="C60" s="5">
        <v>0</v>
      </c>
      <c r="D60" s="5">
        <v>0</v>
      </c>
      <c r="E60" s="5">
        <f>+B60+C60+D60</f>
        <v>0</v>
      </c>
      <c r="F60" s="5">
        <v>465.88</v>
      </c>
      <c r="G60" s="48">
        <f>+E60-F60</f>
        <v>-465.88</v>
      </c>
      <c r="H60" s="22"/>
      <c r="I60" s="32"/>
      <c r="J60" s="22"/>
      <c r="K60" s="22"/>
      <c r="L60" s="22"/>
      <c r="M60" s="22"/>
      <c r="N60" s="22"/>
      <c r="O60" s="22"/>
      <c r="P60" s="22"/>
      <c r="Q60" s="22"/>
    </row>
    <row r="61" spans="1:17" x14ac:dyDescent="0.25">
      <c r="A61" s="47" t="s">
        <v>60</v>
      </c>
      <c r="B61" s="5">
        <v>0</v>
      </c>
      <c r="C61" s="5">
        <v>0</v>
      </c>
      <c r="D61" s="5">
        <v>0</v>
      </c>
      <c r="E61" s="5">
        <f>+B61+C61+D61</f>
        <v>0</v>
      </c>
      <c r="F61" s="5">
        <v>392.75</v>
      </c>
      <c r="G61" s="48">
        <f>+E61-F61</f>
        <v>-392.75</v>
      </c>
      <c r="H61" s="23"/>
      <c r="I61" s="32"/>
      <c r="J61" s="22"/>
      <c r="K61" s="22"/>
      <c r="L61" s="22"/>
      <c r="M61" s="22"/>
      <c r="N61" s="22"/>
      <c r="O61" s="22"/>
      <c r="P61" s="22"/>
      <c r="Q61" s="22"/>
    </row>
    <row r="62" spans="1:17" x14ac:dyDescent="0.25">
      <c r="A62" s="47" t="s">
        <v>59</v>
      </c>
      <c r="B62" s="5">
        <v>10580000</v>
      </c>
      <c r="C62" s="5">
        <v>0</v>
      </c>
      <c r="D62" s="5">
        <v>0</v>
      </c>
      <c r="E62" s="5">
        <f>+B62+C62+D62</f>
        <v>10580000</v>
      </c>
      <c r="F62" s="5">
        <v>6521206</v>
      </c>
      <c r="G62" s="48">
        <f>+E62-F62</f>
        <v>4058794</v>
      </c>
      <c r="H62" s="23"/>
      <c r="I62" s="32"/>
      <c r="J62" s="22"/>
      <c r="K62" s="22"/>
      <c r="L62" s="22"/>
      <c r="M62" s="22"/>
      <c r="N62" s="22"/>
      <c r="O62" s="22"/>
      <c r="P62" s="22"/>
      <c r="Q62" s="22"/>
    </row>
    <row r="63" spans="1:17" x14ac:dyDescent="0.25">
      <c r="A63" s="47" t="s">
        <v>58</v>
      </c>
      <c r="B63" s="5">
        <v>87000</v>
      </c>
      <c r="C63" s="5">
        <v>0</v>
      </c>
      <c r="D63" s="5">
        <v>0</v>
      </c>
      <c r="E63" s="5">
        <f>+B63+C63+D63</f>
        <v>87000</v>
      </c>
      <c r="F63" s="5">
        <v>41106</v>
      </c>
      <c r="G63" s="48">
        <f>+E63-F63</f>
        <v>45894</v>
      </c>
      <c r="H63" s="23"/>
      <c r="I63" s="32"/>
      <c r="J63" s="22"/>
      <c r="K63" s="22"/>
      <c r="L63" s="22"/>
      <c r="M63" s="22"/>
      <c r="N63" s="22"/>
      <c r="O63" s="22"/>
      <c r="P63" s="22"/>
      <c r="Q63" s="22"/>
    </row>
    <row r="64" spans="1:17" x14ac:dyDescent="0.25">
      <c r="A64" s="47" t="s">
        <v>57</v>
      </c>
      <c r="B64" s="5">
        <v>14050000</v>
      </c>
      <c r="C64" s="5">
        <v>0</v>
      </c>
      <c r="D64" s="5">
        <v>0</v>
      </c>
      <c r="E64" s="5">
        <f>+B64+C64+D64</f>
        <v>14050000</v>
      </c>
      <c r="F64" s="5">
        <v>7613596.290000001</v>
      </c>
      <c r="G64" s="48">
        <f>+E64-F64</f>
        <v>6436403.709999999</v>
      </c>
      <c r="H64" s="23"/>
      <c r="I64" s="32"/>
      <c r="J64" s="22"/>
      <c r="K64" s="22"/>
      <c r="L64" s="22"/>
      <c r="M64" s="22"/>
      <c r="N64" s="22"/>
      <c r="O64" s="22"/>
      <c r="P64" s="22"/>
      <c r="Q64" s="22"/>
    </row>
    <row r="65" spans="1:17" x14ac:dyDescent="0.25">
      <c r="A65" s="47" t="s">
        <v>56</v>
      </c>
      <c r="B65" s="5">
        <v>30960000</v>
      </c>
      <c r="C65" s="5">
        <v>0</v>
      </c>
      <c r="D65" s="5">
        <v>0</v>
      </c>
      <c r="E65" s="5">
        <f>+B65+C65+D65</f>
        <v>30960000</v>
      </c>
      <c r="F65" s="5">
        <v>19893460.570000026</v>
      </c>
      <c r="G65" s="48">
        <f>+E65-F65</f>
        <v>11066539.429999974</v>
      </c>
      <c r="H65" s="23"/>
      <c r="I65" s="32"/>
      <c r="J65" s="22"/>
      <c r="K65" s="22"/>
      <c r="L65" s="22"/>
      <c r="M65" s="22"/>
      <c r="N65" s="22"/>
      <c r="O65" s="22"/>
      <c r="P65" s="22"/>
      <c r="Q65" s="22"/>
    </row>
    <row r="66" spans="1:17" x14ac:dyDescent="0.25">
      <c r="A66" s="47" t="s">
        <v>55</v>
      </c>
      <c r="B66" s="5">
        <v>69560000</v>
      </c>
      <c r="C66" s="5">
        <v>0</v>
      </c>
      <c r="D66" s="5">
        <v>0</v>
      </c>
      <c r="E66" s="5">
        <f>+B66+C66+D66</f>
        <v>69560000</v>
      </c>
      <c r="F66" s="5">
        <v>44078665.420000054</v>
      </c>
      <c r="G66" s="48">
        <f>+E66-F66</f>
        <v>25481334.579999946</v>
      </c>
      <c r="H66" s="23"/>
      <c r="I66" s="32"/>
      <c r="J66" s="22"/>
      <c r="K66" s="22"/>
      <c r="L66" s="22"/>
      <c r="M66" s="22"/>
      <c r="N66" s="22"/>
      <c r="O66" s="22"/>
      <c r="P66" s="22"/>
      <c r="Q66" s="22"/>
    </row>
    <row r="67" spans="1:17" x14ac:dyDescent="0.25">
      <c r="A67" s="47" t="s">
        <v>54</v>
      </c>
      <c r="B67" s="5">
        <v>1895000</v>
      </c>
      <c r="C67" s="5">
        <v>0</v>
      </c>
      <c r="D67" s="5">
        <v>0</v>
      </c>
      <c r="E67" s="5">
        <f>+B67+C67+D67</f>
        <v>1895000</v>
      </c>
      <c r="F67" s="5">
        <v>1157471.6599999992</v>
      </c>
      <c r="G67" s="48">
        <f>+E67-F67</f>
        <v>737528.34000000078</v>
      </c>
      <c r="H67" s="23"/>
      <c r="I67" s="32"/>
      <c r="J67" s="22"/>
      <c r="K67" s="22"/>
      <c r="L67" s="22"/>
      <c r="M67" s="22"/>
      <c r="N67" s="22"/>
      <c r="O67" s="22"/>
      <c r="P67" s="22"/>
      <c r="Q67" s="22"/>
    </row>
    <row r="68" spans="1:17" x14ac:dyDescent="0.25">
      <c r="A68" s="47" t="s">
        <v>53</v>
      </c>
      <c r="B68" s="5">
        <v>21340000</v>
      </c>
      <c r="C68" s="5">
        <v>0</v>
      </c>
      <c r="D68" s="5">
        <v>0</v>
      </c>
      <c r="E68" s="5">
        <f>+B68+C68+D68</f>
        <v>21340000</v>
      </c>
      <c r="F68" s="5">
        <v>14950950</v>
      </c>
      <c r="G68" s="48">
        <f>+E68-F68</f>
        <v>6389050</v>
      </c>
      <c r="H68" s="23"/>
      <c r="I68" s="32"/>
      <c r="J68" s="22"/>
      <c r="K68" s="22"/>
      <c r="L68" s="22"/>
      <c r="M68" s="22"/>
      <c r="N68" s="22"/>
      <c r="O68" s="22"/>
      <c r="P68" s="22"/>
      <c r="Q68" s="22"/>
    </row>
    <row r="69" spans="1:17" x14ac:dyDescent="0.25">
      <c r="A69" s="47" t="s">
        <v>52</v>
      </c>
      <c r="B69" s="5">
        <v>129000</v>
      </c>
      <c r="C69" s="5">
        <v>0</v>
      </c>
      <c r="D69" s="5">
        <v>0</v>
      </c>
      <c r="E69" s="5">
        <f>+B69+C69+D69</f>
        <v>129000</v>
      </c>
      <c r="F69" s="5">
        <v>52996.66</v>
      </c>
      <c r="G69" s="48">
        <f>+E69-F69</f>
        <v>76003.34</v>
      </c>
      <c r="H69" s="23"/>
      <c r="I69" s="32"/>
      <c r="J69" s="22"/>
      <c r="K69" s="22"/>
      <c r="L69" s="22"/>
      <c r="M69" s="22"/>
      <c r="N69" s="22"/>
      <c r="O69" s="22"/>
      <c r="P69" s="22"/>
      <c r="Q69" s="22"/>
    </row>
    <row r="70" spans="1:17" x14ac:dyDescent="0.25">
      <c r="A70" s="47" t="s">
        <v>51</v>
      </c>
      <c r="B70" s="5">
        <v>265000000</v>
      </c>
      <c r="C70" s="5">
        <v>80000000</v>
      </c>
      <c r="D70" s="5">
        <v>0</v>
      </c>
      <c r="E70" s="5">
        <f>+B70+C70+D70</f>
        <v>345000000</v>
      </c>
      <c r="F70" s="5">
        <v>282541609.98999935</v>
      </c>
      <c r="G70" s="48">
        <f>+E70-F70</f>
        <v>62458390.010000646</v>
      </c>
      <c r="H70" s="23"/>
      <c r="I70" s="32"/>
      <c r="J70" s="22"/>
      <c r="K70" s="22"/>
      <c r="L70" s="22"/>
      <c r="M70" s="22"/>
      <c r="N70" s="22"/>
      <c r="O70" s="22"/>
      <c r="P70" s="22"/>
      <c r="Q70" s="22"/>
    </row>
    <row r="71" spans="1:17" x14ac:dyDescent="0.25">
      <c r="A71" s="47" t="s">
        <v>50</v>
      </c>
      <c r="B71" s="5">
        <v>0</v>
      </c>
      <c r="C71" s="5">
        <v>0</v>
      </c>
      <c r="D71" s="5">
        <v>0</v>
      </c>
      <c r="E71" s="5">
        <f>+B71+C71+D71</f>
        <v>0</v>
      </c>
      <c r="F71" s="5">
        <v>22500</v>
      </c>
      <c r="G71" s="48">
        <f>+E71-F71</f>
        <v>-22500</v>
      </c>
      <c r="H71" s="23"/>
      <c r="I71" s="32"/>
      <c r="J71" s="22"/>
      <c r="K71" s="22"/>
      <c r="L71" s="22"/>
      <c r="M71" s="22"/>
      <c r="N71" s="22"/>
      <c r="O71" s="22"/>
      <c r="P71" s="22"/>
      <c r="Q71" s="22"/>
    </row>
    <row r="72" spans="1:17" x14ac:dyDescent="0.25">
      <c r="A72" s="47" t="s">
        <v>49</v>
      </c>
      <c r="B72" s="5">
        <v>855000000</v>
      </c>
      <c r="C72" s="5">
        <v>1885125259.1500001</v>
      </c>
      <c r="D72" s="5">
        <v>0</v>
      </c>
      <c r="E72" s="5">
        <f>+B72+C72+D72</f>
        <v>2740125259.1500001</v>
      </c>
      <c r="F72" s="5">
        <v>2705809315.6999998</v>
      </c>
      <c r="G72" s="48">
        <f>+E72-F72</f>
        <v>34315943.450000286</v>
      </c>
      <c r="H72" s="23"/>
      <c r="I72" s="32"/>
      <c r="J72" s="22"/>
      <c r="K72" s="22"/>
      <c r="L72" s="22"/>
      <c r="M72" s="22"/>
      <c r="N72" s="22"/>
      <c r="O72" s="22"/>
      <c r="P72" s="22"/>
      <c r="Q72" s="22"/>
    </row>
    <row r="73" spans="1:17" x14ac:dyDescent="0.25">
      <c r="A73" s="47" t="s">
        <v>48</v>
      </c>
      <c r="B73" s="5">
        <v>0</v>
      </c>
      <c r="C73" s="5">
        <v>106430</v>
      </c>
      <c r="D73" s="5">
        <v>0</v>
      </c>
      <c r="E73" s="5">
        <f>+B73+C73+D73</f>
        <v>106430</v>
      </c>
      <c r="F73" s="5">
        <v>106430</v>
      </c>
      <c r="G73" s="48">
        <f>+E73-F73</f>
        <v>0</v>
      </c>
      <c r="H73" s="23"/>
      <c r="I73" s="32"/>
      <c r="J73" s="22"/>
      <c r="K73" s="22"/>
      <c r="L73" s="22"/>
      <c r="M73" s="22"/>
      <c r="N73" s="22"/>
      <c r="O73" s="22"/>
      <c r="P73" s="22"/>
      <c r="Q73" s="22"/>
    </row>
    <row r="74" spans="1:17" x14ac:dyDescent="0.25">
      <c r="A74" s="47" t="s">
        <v>47</v>
      </c>
      <c r="B74" s="5">
        <v>310000</v>
      </c>
      <c r="C74" s="5">
        <v>407131</v>
      </c>
      <c r="D74" s="5">
        <v>0</v>
      </c>
      <c r="E74" s="5">
        <f>+B74+C74+D74</f>
        <v>717131</v>
      </c>
      <c r="F74" s="5">
        <v>720131.00000000012</v>
      </c>
      <c r="G74" s="48">
        <f>+E74-F74</f>
        <v>-3000.0000000001164</v>
      </c>
      <c r="H74" s="23"/>
      <c r="I74" s="32"/>
      <c r="J74" s="22"/>
      <c r="K74" s="22"/>
      <c r="L74" s="22"/>
      <c r="M74" s="22"/>
      <c r="N74" s="22"/>
      <c r="O74" s="22"/>
      <c r="P74" s="22"/>
      <c r="Q74" s="22"/>
    </row>
    <row r="75" spans="1:17" x14ac:dyDescent="0.25">
      <c r="A75" s="47" t="s">
        <v>46</v>
      </c>
      <c r="B75" s="5">
        <v>525000</v>
      </c>
      <c r="C75" s="5">
        <v>3106661.92</v>
      </c>
      <c r="D75" s="5">
        <v>0</v>
      </c>
      <c r="E75" s="5">
        <f>+B75+C75+D75</f>
        <v>3631661.92</v>
      </c>
      <c r="F75" s="5">
        <v>5277948.0999999996</v>
      </c>
      <c r="G75" s="48">
        <f>+E75-F75</f>
        <v>-1646286.1799999997</v>
      </c>
      <c r="H75" s="23"/>
      <c r="I75" s="32"/>
      <c r="J75" s="22"/>
      <c r="K75" s="22"/>
      <c r="L75" s="22"/>
      <c r="M75" s="22"/>
      <c r="N75" s="22"/>
      <c r="O75" s="22"/>
      <c r="P75" s="22"/>
      <c r="Q75" s="22"/>
    </row>
    <row r="76" spans="1:17" x14ac:dyDescent="0.25">
      <c r="A76" s="47" t="s">
        <v>45</v>
      </c>
      <c r="B76" s="5">
        <v>450000</v>
      </c>
      <c r="C76" s="5">
        <v>0</v>
      </c>
      <c r="D76" s="5">
        <v>0</v>
      </c>
      <c r="E76" s="5">
        <f>+B76+C76+D76</f>
        <v>450000</v>
      </c>
      <c r="F76" s="5">
        <v>0</v>
      </c>
      <c r="G76" s="48">
        <f>+E76-F76</f>
        <v>450000</v>
      </c>
      <c r="H76" s="23"/>
      <c r="I76" s="32"/>
      <c r="J76" s="22"/>
      <c r="K76" s="22"/>
      <c r="L76" s="22"/>
      <c r="M76" s="22"/>
      <c r="N76" s="22"/>
      <c r="O76" s="22"/>
      <c r="P76" s="22"/>
      <c r="Q76" s="22"/>
    </row>
    <row r="77" spans="1:17" x14ac:dyDescent="0.25">
      <c r="A77" s="47" t="s">
        <v>44</v>
      </c>
      <c r="B77" s="5">
        <v>150000</v>
      </c>
      <c r="C77" s="5">
        <v>1417183</v>
      </c>
      <c r="D77" s="5">
        <v>0</v>
      </c>
      <c r="E77" s="5">
        <f>+B77+C77+D77</f>
        <v>1567183</v>
      </c>
      <c r="F77" s="5">
        <v>1881193</v>
      </c>
      <c r="G77" s="48">
        <f>+E77-F77</f>
        <v>-314010</v>
      </c>
      <c r="H77" s="23"/>
      <c r="I77" s="32"/>
      <c r="J77" s="22"/>
      <c r="K77" s="22"/>
      <c r="L77" s="22"/>
      <c r="M77" s="22"/>
      <c r="N77" s="22"/>
      <c r="O77" s="22"/>
      <c r="P77" s="22"/>
      <c r="Q77" s="22"/>
    </row>
    <row r="78" spans="1:17" x14ac:dyDescent="0.25">
      <c r="A78" s="47" t="s">
        <v>43</v>
      </c>
      <c r="B78" s="5">
        <v>14000000</v>
      </c>
      <c r="C78" s="5">
        <v>0</v>
      </c>
      <c r="D78" s="5">
        <v>0</v>
      </c>
      <c r="E78" s="5">
        <f>+B78+C78+D78</f>
        <v>14000000</v>
      </c>
      <c r="F78" s="5">
        <v>0</v>
      </c>
      <c r="G78" s="48">
        <f>+E78-F78</f>
        <v>14000000</v>
      </c>
      <c r="H78" s="23"/>
      <c r="I78" s="32"/>
      <c r="J78" s="22"/>
      <c r="K78" s="22"/>
      <c r="L78" s="22"/>
      <c r="M78" s="22"/>
      <c r="N78" s="22"/>
      <c r="O78" s="22"/>
      <c r="P78" s="22"/>
      <c r="Q78" s="22"/>
    </row>
    <row r="79" spans="1:17" x14ac:dyDescent="0.25">
      <c r="A79" s="47" t="s">
        <v>42</v>
      </c>
      <c r="B79" s="5">
        <v>1500000</v>
      </c>
      <c r="C79" s="5">
        <v>393413513</v>
      </c>
      <c r="D79" s="5">
        <v>0</v>
      </c>
      <c r="E79" s="5">
        <f>+B79+C79+D79</f>
        <v>394913513</v>
      </c>
      <c r="F79" s="5">
        <v>395313513</v>
      </c>
      <c r="G79" s="48">
        <f>+E79-F79</f>
        <v>-400000</v>
      </c>
      <c r="H79" s="23"/>
      <c r="I79" s="32"/>
      <c r="J79" s="22"/>
      <c r="K79" s="22"/>
      <c r="L79" s="22"/>
      <c r="M79" s="22"/>
      <c r="N79" s="22"/>
      <c r="O79" s="22"/>
      <c r="P79" s="22"/>
      <c r="Q79" s="22"/>
    </row>
    <row r="80" spans="1:17" x14ac:dyDescent="0.25">
      <c r="A80" s="47" t="s">
        <v>41</v>
      </c>
      <c r="B80" s="5">
        <v>900000</v>
      </c>
      <c r="C80" s="5">
        <v>0</v>
      </c>
      <c r="D80" s="5">
        <v>0</v>
      </c>
      <c r="E80" s="5">
        <f>+B80+C80+D80</f>
        <v>900000</v>
      </c>
      <c r="F80" s="5">
        <v>762500</v>
      </c>
      <c r="G80" s="48">
        <f>+E80-F80</f>
        <v>137500</v>
      </c>
      <c r="H80" s="23"/>
      <c r="I80" s="32"/>
      <c r="J80" s="22"/>
      <c r="K80" s="22"/>
      <c r="L80" s="22"/>
      <c r="M80" s="22"/>
      <c r="N80" s="22"/>
      <c r="O80" s="22"/>
      <c r="P80" s="22"/>
      <c r="Q80" s="22"/>
    </row>
    <row r="81" spans="1:17" x14ac:dyDescent="0.25">
      <c r="A81" s="47" t="s">
        <v>40</v>
      </c>
      <c r="B81" s="5">
        <v>0</v>
      </c>
      <c r="C81" s="5">
        <v>1335193.31</v>
      </c>
      <c r="D81" s="5">
        <v>0</v>
      </c>
      <c r="E81" s="5">
        <f>+B81+C81+D81</f>
        <v>1335193.31</v>
      </c>
      <c r="F81" s="5">
        <v>1880213.81</v>
      </c>
      <c r="G81" s="48">
        <f>+E81-F81</f>
        <v>-545020.5</v>
      </c>
      <c r="H81" s="23"/>
      <c r="I81" s="32"/>
      <c r="J81" s="22"/>
      <c r="K81" s="22"/>
      <c r="L81" s="22"/>
      <c r="M81" s="22"/>
      <c r="N81" s="22"/>
      <c r="O81" s="22"/>
      <c r="P81" s="22"/>
      <c r="Q81" s="22"/>
    </row>
    <row r="82" spans="1:17" x14ac:dyDescent="0.25">
      <c r="A82" s="47" t="s">
        <v>39</v>
      </c>
      <c r="B82" s="5">
        <v>0</v>
      </c>
      <c r="C82" s="5">
        <v>0</v>
      </c>
      <c r="D82" s="5">
        <v>0</v>
      </c>
      <c r="E82" s="5">
        <f>+B82+C82+D82</f>
        <v>0</v>
      </c>
      <c r="F82" s="5">
        <v>48879.35</v>
      </c>
      <c r="G82" s="48">
        <f>+E82-F82</f>
        <v>-48879.35</v>
      </c>
      <c r="H82" s="23"/>
      <c r="I82" s="32"/>
      <c r="J82" s="22"/>
      <c r="K82" s="22"/>
      <c r="L82" s="22"/>
      <c r="M82" s="22"/>
      <c r="N82" s="22"/>
      <c r="O82" s="22"/>
      <c r="P82" s="22"/>
      <c r="Q82" s="22"/>
    </row>
    <row r="83" spans="1:17" x14ac:dyDescent="0.25">
      <c r="A83" s="43" t="s">
        <v>38</v>
      </c>
      <c r="B83" s="5">
        <v>0</v>
      </c>
      <c r="C83" s="11">
        <f>+C84</f>
        <v>7384455.8499999996</v>
      </c>
      <c r="D83" s="5">
        <v>0</v>
      </c>
      <c r="E83" s="11">
        <f>+B83+C83+D83</f>
        <v>7384455.8499999996</v>
      </c>
      <c r="F83" s="5">
        <f>+F84</f>
        <v>7384455.8499999996</v>
      </c>
      <c r="G83" s="48">
        <f>+E83-F83</f>
        <v>0</v>
      </c>
      <c r="H83" s="23"/>
      <c r="I83" s="22"/>
      <c r="J83" s="22"/>
      <c r="K83" s="22"/>
      <c r="L83" s="22"/>
      <c r="M83" s="22"/>
      <c r="N83" s="22"/>
      <c r="O83" s="22"/>
      <c r="P83" s="22"/>
      <c r="Q83" s="22"/>
    </row>
    <row r="84" spans="1:17" x14ac:dyDescent="0.25">
      <c r="A84" s="47" t="s">
        <v>37</v>
      </c>
      <c r="B84" s="5">
        <v>0</v>
      </c>
      <c r="C84" s="5">
        <v>7384455.8499999996</v>
      </c>
      <c r="D84" s="5">
        <v>0</v>
      </c>
      <c r="E84" s="5">
        <f>+B84+C84+D84</f>
        <v>7384455.8499999996</v>
      </c>
      <c r="F84" s="5">
        <v>7384455.8499999996</v>
      </c>
      <c r="G84" s="48">
        <f>+E84-F84</f>
        <v>0</v>
      </c>
      <c r="H84" s="23"/>
      <c r="I84" s="22"/>
      <c r="J84" s="22"/>
      <c r="K84" s="22"/>
      <c r="L84" s="22"/>
      <c r="M84" s="22"/>
      <c r="N84" s="22"/>
      <c r="O84" s="22"/>
      <c r="P84" s="22"/>
      <c r="Q84" s="22"/>
    </row>
    <row r="85" spans="1:17" x14ac:dyDescent="0.25">
      <c r="A85" s="41" t="s">
        <v>36</v>
      </c>
      <c r="B85" s="4">
        <f>SUM(B86+B98)</f>
        <v>5515600000</v>
      </c>
      <c r="C85" s="4">
        <f>SUM(C86+C98)</f>
        <v>2022018313.0800004</v>
      </c>
      <c r="D85" s="4">
        <f>SUM(D86+D98)</f>
        <v>0</v>
      </c>
      <c r="E85" s="4">
        <f>SUM(E86+E98)</f>
        <v>7537618313.0799999</v>
      </c>
      <c r="F85" s="4">
        <f>SUM(F86+F98)</f>
        <v>4483620247.3899994</v>
      </c>
      <c r="G85" s="42">
        <f>SUM(G86+G98)</f>
        <v>3053998065.6900005</v>
      </c>
      <c r="H85" s="23"/>
      <c r="I85" s="33"/>
      <c r="J85" s="22"/>
      <c r="K85" s="22"/>
      <c r="L85" s="22"/>
      <c r="M85" s="22"/>
      <c r="N85" s="22"/>
      <c r="O85" s="22"/>
      <c r="P85" s="22"/>
      <c r="Q85" s="22"/>
    </row>
    <row r="86" spans="1:17" x14ac:dyDescent="0.25">
      <c r="A86" s="43" t="s">
        <v>35</v>
      </c>
      <c r="B86" s="11">
        <f>SUM(B87:B97)</f>
        <v>5515600000</v>
      </c>
      <c r="C86" s="11">
        <f>SUM(C87:C97)</f>
        <v>2010384213.0800004</v>
      </c>
      <c r="D86" s="11">
        <v>0</v>
      </c>
      <c r="E86" s="11">
        <f>+B86+C86+D86</f>
        <v>7525984213.0799999</v>
      </c>
      <c r="F86" s="11">
        <f>SUM(F87:F97)</f>
        <v>4471986147.3899994</v>
      </c>
      <c r="G86" s="46">
        <f>+E86-F86</f>
        <v>3053998065.6900005</v>
      </c>
      <c r="H86" s="23"/>
      <c r="I86" s="32"/>
      <c r="J86" s="22"/>
      <c r="K86" s="23"/>
      <c r="L86" s="22"/>
      <c r="M86" s="22"/>
      <c r="N86" s="22"/>
      <c r="O86" s="22"/>
      <c r="P86" s="22"/>
      <c r="Q86" s="22"/>
    </row>
    <row r="87" spans="1:17" x14ac:dyDescent="0.25">
      <c r="A87" s="49" t="s">
        <v>34</v>
      </c>
      <c r="B87" s="5">
        <v>2815700000</v>
      </c>
      <c r="C87" s="5">
        <v>968500000</v>
      </c>
      <c r="D87" s="5">
        <v>0</v>
      </c>
      <c r="E87" s="5">
        <f>+B87+C87+D87</f>
        <v>3784200000</v>
      </c>
      <c r="F87" s="5">
        <v>2187757086.7400002</v>
      </c>
      <c r="G87" s="48">
        <f>+E87-F87</f>
        <v>1596442913.2599998</v>
      </c>
      <c r="H87" s="23"/>
      <c r="I87" s="32"/>
      <c r="J87" s="22"/>
      <c r="K87" s="23"/>
      <c r="L87" s="22"/>
      <c r="M87" s="22"/>
      <c r="N87" s="22"/>
      <c r="O87" s="22"/>
      <c r="P87" s="22"/>
      <c r="Q87" s="22"/>
    </row>
    <row r="88" spans="1:17" x14ac:dyDescent="0.25">
      <c r="A88" s="49" t="s">
        <v>33</v>
      </c>
      <c r="B88" s="5">
        <v>128000000</v>
      </c>
      <c r="C88" s="5">
        <v>59700000</v>
      </c>
      <c r="D88" s="5">
        <v>0</v>
      </c>
      <c r="E88" s="5">
        <f>+B88+C88+D88</f>
        <v>187700000</v>
      </c>
      <c r="F88" s="5">
        <v>100067929.49000001</v>
      </c>
      <c r="G88" s="48">
        <f>+E88-F88</f>
        <v>87632070.50999999</v>
      </c>
      <c r="H88" s="23"/>
      <c r="I88" s="32"/>
      <c r="J88" s="22"/>
      <c r="K88" s="23"/>
      <c r="L88" s="22"/>
      <c r="M88" s="22"/>
      <c r="N88" s="22"/>
      <c r="O88" s="22"/>
      <c r="P88" s="22"/>
      <c r="Q88" s="22"/>
    </row>
    <row r="89" spans="1:17" x14ac:dyDescent="0.25">
      <c r="A89" s="49" t="s">
        <v>32</v>
      </c>
      <c r="B89" s="5">
        <v>1370400000</v>
      </c>
      <c r="C89" s="5">
        <v>189234288.78999999</v>
      </c>
      <c r="D89" s="5">
        <v>0</v>
      </c>
      <c r="E89" s="5">
        <f>+B89+C89+D89</f>
        <v>1559634288.79</v>
      </c>
      <c r="F89" s="5">
        <v>844229859.59000003</v>
      </c>
      <c r="G89" s="48">
        <f>+E89-F89</f>
        <v>715404429.19999993</v>
      </c>
      <c r="H89" s="23"/>
      <c r="I89" s="23"/>
      <c r="J89" s="22"/>
      <c r="K89" s="23"/>
      <c r="L89" s="22"/>
      <c r="M89" s="22"/>
      <c r="N89" s="22"/>
      <c r="O89" s="22"/>
      <c r="P89" s="22"/>
      <c r="Q89" s="22"/>
    </row>
    <row r="90" spans="1:17" x14ac:dyDescent="0.25">
      <c r="A90" s="49" t="s">
        <v>31</v>
      </c>
      <c r="B90" s="5">
        <v>305500000</v>
      </c>
      <c r="C90" s="5">
        <v>0</v>
      </c>
      <c r="D90" s="5">
        <v>0</v>
      </c>
      <c r="E90" s="5">
        <f>+B90+C90+D90</f>
        <v>305500000</v>
      </c>
      <c r="F90" s="5">
        <v>191326158.44000006</v>
      </c>
      <c r="G90" s="48">
        <f>+E90-F90</f>
        <v>114173841.55999994</v>
      </c>
      <c r="H90" s="23"/>
      <c r="I90" s="23"/>
      <c r="J90" s="22"/>
      <c r="K90" s="23"/>
      <c r="L90" s="22"/>
      <c r="M90" s="22"/>
      <c r="N90" s="22"/>
      <c r="O90" s="22"/>
      <c r="P90" s="22"/>
      <c r="Q90" s="22"/>
    </row>
    <row r="91" spans="1:17" x14ac:dyDescent="0.25">
      <c r="A91" s="49" t="s">
        <v>30</v>
      </c>
      <c r="B91" s="5">
        <v>0</v>
      </c>
      <c r="C91" s="5">
        <v>239688173.16000006</v>
      </c>
      <c r="D91" s="5">
        <v>0</v>
      </c>
      <c r="E91" s="5">
        <f>+B91+C91+D91</f>
        <v>239688173.16000006</v>
      </c>
      <c r="F91" s="5">
        <v>239688173.16</v>
      </c>
      <c r="G91" s="48">
        <f>+E91-F91</f>
        <v>0</v>
      </c>
      <c r="H91" s="23"/>
      <c r="I91" s="23"/>
      <c r="J91" s="22"/>
      <c r="K91" s="23"/>
      <c r="L91" s="22"/>
      <c r="M91" s="22"/>
      <c r="N91" s="22"/>
      <c r="O91" s="22"/>
      <c r="P91" s="22"/>
      <c r="Q91" s="22"/>
    </row>
    <row r="92" spans="1:17" x14ac:dyDescent="0.25">
      <c r="A92" s="49" t="s">
        <v>29</v>
      </c>
      <c r="B92" s="5">
        <v>0</v>
      </c>
      <c r="C92" s="5">
        <v>6196056.9100000001</v>
      </c>
      <c r="D92" s="5">
        <v>0</v>
      </c>
      <c r="E92" s="5">
        <f>+B92+C92+D92</f>
        <v>6196056.9100000001</v>
      </c>
      <c r="F92" s="5">
        <v>6196056.9100000001</v>
      </c>
      <c r="G92" s="48">
        <f>+E92-F92</f>
        <v>0</v>
      </c>
      <c r="H92" s="23"/>
      <c r="I92" s="23"/>
      <c r="J92" s="22"/>
      <c r="K92" s="23"/>
      <c r="L92" s="22"/>
      <c r="M92" s="22"/>
      <c r="N92" s="22"/>
      <c r="O92" s="22"/>
      <c r="P92" s="22"/>
      <c r="Q92" s="22"/>
    </row>
    <row r="93" spans="1:17" x14ac:dyDescent="0.25">
      <c r="A93" s="49" t="s">
        <v>28</v>
      </c>
      <c r="B93" s="5">
        <v>0</v>
      </c>
      <c r="C93" s="5">
        <v>41547133.890000001</v>
      </c>
      <c r="D93" s="5">
        <v>0</v>
      </c>
      <c r="E93" s="5">
        <f>+B93+C93+D93</f>
        <v>41547133.890000001</v>
      </c>
      <c r="F93" s="5">
        <v>41547133.890000001</v>
      </c>
      <c r="G93" s="48">
        <f>+E93-F93</f>
        <v>0</v>
      </c>
      <c r="H93" s="23"/>
      <c r="I93" s="23"/>
      <c r="J93" s="22"/>
      <c r="K93" s="23"/>
      <c r="L93" s="22"/>
      <c r="M93" s="22"/>
      <c r="N93" s="22"/>
      <c r="O93" s="22"/>
      <c r="P93" s="22"/>
      <c r="Q93" s="22"/>
    </row>
    <row r="94" spans="1:17" x14ac:dyDescent="0.25">
      <c r="A94" s="49" t="s">
        <v>27</v>
      </c>
      <c r="B94" s="5">
        <v>0</v>
      </c>
      <c r="C94" s="5">
        <v>20007993.649999999</v>
      </c>
      <c r="D94" s="5">
        <v>0</v>
      </c>
      <c r="E94" s="5">
        <f>+B94+C94+D94</f>
        <v>20007993.649999999</v>
      </c>
      <c r="F94" s="5">
        <v>20007993.649999999</v>
      </c>
      <c r="G94" s="48">
        <f>+E94-F94</f>
        <v>0</v>
      </c>
      <c r="H94" s="23"/>
      <c r="I94" s="23"/>
      <c r="J94" s="22"/>
      <c r="K94" s="23"/>
      <c r="L94" s="22"/>
      <c r="M94" s="22"/>
      <c r="N94" s="22"/>
      <c r="O94" s="22"/>
      <c r="P94" s="22"/>
      <c r="Q94" s="22"/>
    </row>
    <row r="95" spans="1:17" x14ac:dyDescent="0.25">
      <c r="A95" s="49" t="s">
        <v>26</v>
      </c>
      <c r="B95" s="5">
        <v>895000000</v>
      </c>
      <c r="C95" s="5">
        <v>447500000</v>
      </c>
      <c r="D95" s="5">
        <v>0</v>
      </c>
      <c r="E95" s="5">
        <f>+B95+C95+D95</f>
        <v>1342500000</v>
      </c>
      <c r="F95" s="5">
        <v>802155188.84000003</v>
      </c>
      <c r="G95" s="48">
        <f>+E95-F95</f>
        <v>540344811.15999997</v>
      </c>
      <c r="H95" s="34"/>
      <c r="I95" s="22"/>
      <c r="J95" s="22"/>
      <c r="K95" s="23"/>
      <c r="L95" s="22"/>
      <c r="M95" s="22"/>
      <c r="N95" s="22"/>
      <c r="O95" s="22"/>
      <c r="P95" s="22"/>
      <c r="Q95" s="22"/>
    </row>
    <row r="96" spans="1:17" x14ac:dyDescent="0.25">
      <c r="A96" s="49" t="s">
        <v>25</v>
      </c>
      <c r="B96" s="5">
        <v>1000000</v>
      </c>
      <c r="C96" s="5">
        <v>6066994.2000000002</v>
      </c>
      <c r="D96" s="5">
        <v>0</v>
      </c>
      <c r="E96" s="5">
        <f>+B96+C96+D96</f>
        <v>7066994.2000000002</v>
      </c>
      <c r="F96" s="5">
        <v>7066994.1999999993</v>
      </c>
      <c r="G96" s="48">
        <f>+E96-F96</f>
        <v>0</v>
      </c>
      <c r="H96" s="34"/>
      <c r="I96" s="22"/>
      <c r="J96" s="22"/>
      <c r="K96" s="23"/>
      <c r="L96" s="22"/>
      <c r="M96" s="22"/>
      <c r="N96" s="22"/>
      <c r="O96" s="22"/>
      <c r="P96" s="22"/>
      <c r="Q96" s="22"/>
    </row>
    <row r="97" spans="1:17" x14ac:dyDescent="0.25">
      <c r="A97" s="49" t="s">
        <v>24</v>
      </c>
      <c r="B97" s="5">
        <v>0</v>
      </c>
      <c r="C97" s="5">
        <v>31943572.48</v>
      </c>
      <c r="D97" s="5">
        <v>0</v>
      </c>
      <c r="E97" s="5">
        <f>+B97+C97+D97</f>
        <v>31943572.48</v>
      </c>
      <c r="F97" s="5">
        <v>31943572.48</v>
      </c>
      <c r="G97" s="48">
        <f>+E97-F97</f>
        <v>0</v>
      </c>
      <c r="H97" s="23"/>
      <c r="I97" s="22"/>
      <c r="J97" s="22"/>
      <c r="K97" s="23"/>
      <c r="L97" s="22"/>
      <c r="M97" s="22"/>
      <c r="N97" s="22"/>
      <c r="O97" s="22"/>
      <c r="P97" s="22"/>
      <c r="Q97" s="22"/>
    </row>
    <row r="98" spans="1:17" x14ac:dyDescent="0.25">
      <c r="A98" s="43" t="s">
        <v>23</v>
      </c>
      <c r="B98" s="11">
        <f>SUM(B99:B103)</f>
        <v>0</v>
      </c>
      <c r="C98" s="11">
        <f>SUM(C99:C103)</f>
        <v>11634100</v>
      </c>
      <c r="D98" s="11">
        <f>SUM(D99:D103)</f>
        <v>0</v>
      </c>
      <c r="E98" s="11">
        <f>SUM(E99:E103)</f>
        <v>11634100</v>
      </c>
      <c r="F98" s="11">
        <f>SUM(F99:F103)</f>
        <v>11634100</v>
      </c>
      <c r="G98" s="46">
        <f>SUM(G99:G103)</f>
        <v>0</v>
      </c>
      <c r="H98" s="23"/>
      <c r="I98" s="22"/>
      <c r="J98" s="22"/>
      <c r="K98" s="23"/>
      <c r="L98" s="22"/>
      <c r="M98" s="22"/>
      <c r="N98" s="22"/>
      <c r="O98" s="22"/>
      <c r="P98" s="22"/>
      <c r="Q98" s="22"/>
    </row>
    <row r="99" spans="1:17" x14ac:dyDescent="0.25">
      <c r="A99" s="47" t="s">
        <v>22</v>
      </c>
      <c r="B99" s="5">
        <v>0</v>
      </c>
      <c r="C99" s="5">
        <v>2700000</v>
      </c>
      <c r="D99" s="5">
        <v>0</v>
      </c>
      <c r="E99" s="5">
        <f>+B99+C99+D99</f>
        <v>2700000</v>
      </c>
      <c r="F99" s="5">
        <v>2700000</v>
      </c>
      <c r="G99" s="48">
        <f>+E99-F99</f>
        <v>0</v>
      </c>
      <c r="H99" s="23"/>
      <c r="I99" s="22"/>
      <c r="J99" s="22"/>
      <c r="K99" s="23"/>
      <c r="L99" s="22"/>
      <c r="M99" s="22"/>
      <c r="N99" s="22"/>
      <c r="O99" s="22"/>
      <c r="P99" s="22"/>
      <c r="Q99" s="22"/>
    </row>
    <row r="100" spans="1:17" x14ac:dyDescent="0.25">
      <c r="A100" s="47" t="s">
        <v>21</v>
      </c>
      <c r="B100" s="5">
        <v>0</v>
      </c>
      <c r="C100" s="5">
        <v>1000000</v>
      </c>
      <c r="D100" s="5">
        <v>0</v>
      </c>
      <c r="E100" s="5">
        <f>+B100+C100+D100</f>
        <v>1000000</v>
      </c>
      <c r="F100" s="5">
        <v>1000000</v>
      </c>
      <c r="G100" s="48">
        <f>+E100-F100</f>
        <v>0</v>
      </c>
      <c r="H100" s="23"/>
      <c r="I100" s="23"/>
      <c r="J100" s="22"/>
      <c r="K100" s="23"/>
      <c r="L100" s="22"/>
      <c r="M100" s="22"/>
      <c r="N100" s="22"/>
      <c r="O100" s="22"/>
      <c r="P100" s="22"/>
      <c r="Q100" s="22"/>
    </row>
    <row r="101" spans="1:17" x14ac:dyDescent="0.25">
      <c r="A101" s="47" t="s">
        <v>20</v>
      </c>
      <c r="B101" s="5">
        <v>0</v>
      </c>
      <c r="C101" s="5">
        <v>6254100</v>
      </c>
      <c r="D101" s="5">
        <v>0</v>
      </c>
      <c r="E101" s="5">
        <f>+B101+C101+D101</f>
        <v>6254100</v>
      </c>
      <c r="F101" s="5">
        <v>6254100</v>
      </c>
      <c r="G101" s="48">
        <f>+E101-F101</f>
        <v>0</v>
      </c>
      <c r="H101" s="23"/>
      <c r="I101" s="23"/>
      <c r="J101" s="22"/>
      <c r="K101" s="23"/>
      <c r="L101" s="22"/>
      <c r="M101" s="22"/>
      <c r="N101" s="22"/>
      <c r="O101" s="22"/>
      <c r="P101" s="22"/>
      <c r="Q101" s="22"/>
    </row>
    <row r="102" spans="1:17" x14ac:dyDescent="0.25">
      <c r="A102" s="47" t="s">
        <v>19</v>
      </c>
      <c r="B102" s="5">
        <v>0</v>
      </c>
      <c r="C102" s="5">
        <v>0</v>
      </c>
      <c r="D102" s="5">
        <v>0</v>
      </c>
      <c r="E102" s="5">
        <f>+B102+C102+D102</f>
        <v>0</v>
      </c>
      <c r="F102" s="5">
        <v>0</v>
      </c>
      <c r="G102" s="48">
        <f>+E102-F102</f>
        <v>0</v>
      </c>
      <c r="H102" s="23"/>
      <c r="I102" s="23"/>
      <c r="J102" s="22"/>
      <c r="K102" s="23"/>
      <c r="L102" s="22"/>
      <c r="M102" s="22"/>
      <c r="N102" s="22"/>
      <c r="O102" s="22"/>
      <c r="P102" s="22"/>
      <c r="Q102" s="22"/>
    </row>
    <row r="103" spans="1:17" x14ac:dyDescent="0.25">
      <c r="A103" s="47" t="s">
        <v>18</v>
      </c>
      <c r="B103" s="5">
        <v>0</v>
      </c>
      <c r="C103" s="5">
        <v>1680000</v>
      </c>
      <c r="D103" s="5">
        <v>0</v>
      </c>
      <c r="E103" s="5">
        <f>+B103+C103+D103</f>
        <v>1680000</v>
      </c>
      <c r="F103" s="5">
        <v>1680000</v>
      </c>
      <c r="G103" s="48">
        <f>+E103-F103</f>
        <v>0</v>
      </c>
      <c r="H103" s="23"/>
      <c r="I103" s="23"/>
      <c r="J103" s="22"/>
      <c r="K103" s="23"/>
      <c r="L103" s="22"/>
      <c r="M103" s="22"/>
      <c r="N103" s="22"/>
      <c r="O103" s="22"/>
      <c r="P103" s="22"/>
      <c r="Q103" s="22"/>
    </row>
    <row r="104" spans="1:17" x14ac:dyDescent="0.25">
      <c r="A104" s="41" t="s">
        <v>17</v>
      </c>
      <c r="B104" s="4">
        <f>+B105+B108</f>
        <v>4431700000</v>
      </c>
      <c r="C104" s="4">
        <f>+C105+C108</f>
        <v>1296505373.5999985</v>
      </c>
      <c r="D104" s="4">
        <f>+D105+D108</f>
        <v>0</v>
      </c>
      <c r="E104" s="4">
        <f>+E105+E108</f>
        <v>5728205373.5999985</v>
      </c>
      <c r="F104" s="4">
        <f>+F105+F108</f>
        <v>3151907635.0199995</v>
      </c>
      <c r="G104" s="42">
        <f>+G105+G108</f>
        <v>2576297738.579999</v>
      </c>
      <c r="H104" s="21"/>
      <c r="I104" s="23"/>
      <c r="J104" s="21"/>
      <c r="K104" s="30"/>
      <c r="L104" s="22"/>
      <c r="M104" s="22"/>
      <c r="N104" s="22"/>
      <c r="O104" s="22"/>
      <c r="P104" s="22"/>
      <c r="Q104" s="22"/>
    </row>
    <row r="105" spans="1:17" x14ac:dyDescent="0.25">
      <c r="A105" s="43" t="s">
        <v>16</v>
      </c>
      <c r="B105" s="12">
        <f>SUM(B106:B107)</f>
        <v>4430700000</v>
      </c>
      <c r="C105" s="12">
        <f>SUM(C106:C107)</f>
        <v>1294356353.5999985</v>
      </c>
      <c r="D105" s="12">
        <f>SUM(D106:D107)</f>
        <v>0</v>
      </c>
      <c r="E105" s="12">
        <f>SUM(E106:E107)</f>
        <v>5725056353.5999985</v>
      </c>
      <c r="F105" s="11">
        <f>SUM(F106:F107)</f>
        <v>3148758615.0199995</v>
      </c>
      <c r="G105" s="46">
        <f>+E105-F105</f>
        <v>2576297738.579999</v>
      </c>
      <c r="H105" s="21"/>
      <c r="I105" s="23"/>
      <c r="J105" s="21"/>
      <c r="K105" s="30"/>
      <c r="L105" s="22"/>
      <c r="M105" s="22"/>
      <c r="N105" s="22"/>
      <c r="O105" s="22"/>
      <c r="P105" s="22"/>
      <c r="Q105" s="22"/>
    </row>
    <row r="106" spans="1:17" x14ac:dyDescent="0.25">
      <c r="A106" s="47" t="s">
        <v>15</v>
      </c>
      <c r="B106" s="5">
        <v>4430700000</v>
      </c>
      <c r="C106" s="5">
        <v>907080000</v>
      </c>
      <c r="D106" s="5">
        <v>0</v>
      </c>
      <c r="E106" s="5">
        <f>+B106+C106+D106</f>
        <v>5337780000</v>
      </c>
      <c r="F106" s="5">
        <v>2795182261.4199996</v>
      </c>
      <c r="G106" s="48">
        <f>+E106-F106</f>
        <v>2542597738.5800004</v>
      </c>
      <c r="H106" s="21"/>
      <c r="I106" s="23"/>
      <c r="J106" s="21"/>
      <c r="K106" s="30"/>
      <c r="L106" s="22"/>
      <c r="M106" s="22"/>
      <c r="N106" s="22"/>
      <c r="O106" s="22"/>
      <c r="P106" s="22"/>
      <c r="Q106" s="22"/>
    </row>
    <row r="107" spans="1:17" x14ac:dyDescent="0.25">
      <c r="A107" s="47" t="s">
        <v>14</v>
      </c>
      <c r="B107" s="5">
        <v>0</v>
      </c>
      <c r="C107" s="5">
        <v>387276353.59999847</v>
      </c>
      <c r="D107" s="5">
        <v>0</v>
      </c>
      <c r="E107" s="5">
        <f>+B107+C107+D107</f>
        <v>387276353.59999847</v>
      </c>
      <c r="F107" s="5">
        <v>353576353.59999996</v>
      </c>
      <c r="G107" s="48">
        <f>+E107-F107</f>
        <v>33699999.99999851</v>
      </c>
      <c r="H107" s="21"/>
      <c r="I107" s="23"/>
      <c r="J107" s="21"/>
      <c r="K107" s="30"/>
      <c r="L107" s="22"/>
      <c r="M107" s="22"/>
      <c r="N107" s="22"/>
      <c r="O107" s="22"/>
      <c r="P107" s="22"/>
      <c r="Q107" s="22"/>
    </row>
    <row r="108" spans="1:17" x14ac:dyDescent="0.25">
      <c r="A108" s="43" t="s">
        <v>13</v>
      </c>
      <c r="B108" s="12">
        <f>SUM(B109:B109)</f>
        <v>1000000</v>
      </c>
      <c r="C108" s="11">
        <f>SUM(C109:C109)</f>
        <v>2149020</v>
      </c>
      <c r="D108" s="11">
        <f>SUM(D109:D109)</f>
        <v>0</v>
      </c>
      <c r="E108" s="11">
        <f>+B108+C108+D108</f>
        <v>3149020</v>
      </c>
      <c r="F108" s="11">
        <f>SUM(F109:F109)</f>
        <v>3149020</v>
      </c>
      <c r="G108" s="46">
        <f>+E108-F108</f>
        <v>0</v>
      </c>
      <c r="H108" s="21"/>
      <c r="I108" s="23"/>
      <c r="J108" s="21"/>
      <c r="K108" s="30"/>
      <c r="L108" s="22"/>
      <c r="M108" s="22"/>
      <c r="N108" s="22"/>
      <c r="O108" s="22"/>
      <c r="P108" s="22"/>
      <c r="Q108" s="22"/>
    </row>
    <row r="109" spans="1:17" x14ac:dyDescent="0.25">
      <c r="A109" s="47" t="s">
        <v>12</v>
      </c>
      <c r="B109" s="5">
        <v>1000000</v>
      </c>
      <c r="C109" s="5">
        <v>2149020</v>
      </c>
      <c r="D109" s="5">
        <v>0</v>
      </c>
      <c r="E109" s="5">
        <f>+B109+C109+D109</f>
        <v>3149020</v>
      </c>
      <c r="F109" s="5">
        <v>3149020</v>
      </c>
      <c r="G109" s="48">
        <f>+E109-F109</f>
        <v>0</v>
      </c>
      <c r="H109" s="21"/>
      <c r="I109" s="23"/>
      <c r="J109" s="21"/>
      <c r="K109" s="30"/>
      <c r="L109" s="22"/>
      <c r="M109" s="22"/>
      <c r="N109" s="22"/>
      <c r="O109" s="22"/>
      <c r="P109" s="22"/>
      <c r="Q109" s="22"/>
    </row>
    <row r="110" spans="1:17" x14ac:dyDescent="0.25">
      <c r="A110" s="41" t="s">
        <v>11</v>
      </c>
      <c r="B110" s="4">
        <f>SUM(B111:B114)</f>
        <v>84188000</v>
      </c>
      <c r="C110" s="4">
        <f>SUM(C111:C114)</f>
        <v>1468962991.26</v>
      </c>
      <c r="D110" s="4">
        <f>SUM(D111:D114)</f>
        <v>0</v>
      </c>
      <c r="E110" s="4">
        <f>SUM(E111:E114)</f>
        <v>1553150991.26</v>
      </c>
      <c r="F110" s="4">
        <f>SUM(F111:F114)</f>
        <v>600201538.93000007</v>
      </c>
      <c r="G110" s="42">
        <f>SUM(G111:G114)</f>
        <v>952949452.32999992</v>
      </c>
      <c r="H110" s="21"/>
      <c r="I110" s="23"/>
      <c r="J110" s="21"/>
      <c r="K110" s="21"/>
      <c r="L110" s="22"/>
      <c r="M110" s="22"/>
      <c r="N110" s="22"/>
      <c r="O110" s="22"/>
      <c r="P110" s="22"/>
      <c r="Q110" s="22"/>
    </row>
    <row r="111" spans="1:17" x14ac:dyDescent="0.25">
      <c r="A111" s="47" t="s">
        <v>10</v>
      </c>
      <c r="B111" s="5">
        <v>80000</v>
      </c>
      <c r="C111" s="5">
        <v>0</v>
      </c>
      <c r="D111" s="5">
        <v>0</v>
      </c>
      <c r="E111" s="5">
        <f>+B111+C111+D111</f>
        <v>80000</v>
      </c>
      <c r="F111" s="5">
        <v>51710.49</v>
      </c>
      <c r="G111" s="48">
        <f>+E111-F111</f>
        <v>28289.510000000002</v>
      </c>
      <c r="H111" s="23"/>
      <c r="I111" s="22"/>
      <c r="J111" s="22"/>
      <c r="K111" s="23"/>
      <c r="L111" s="22"/>
      <c r="M111" s="22"/>
      <c r="N111" s="22"/>
      <c r="O111" s="22"/>
      <c r="P111" s="22"/>
      <c r="Q111" s="22"/>
    </row>
    <row r="112" spans="1:17" x14ac:dyDescent="0.25">
      <c r="A112" s="47" t="s">
        <v>9</v>
      </c>
      <c r="B112" s="5">
        <v>8000</v>
      </c>
      <c r="C112" s="5">
        <v>0</v>
      </c>
      <c r="D112" s="5">
        <v>0</v>
      </c>
      <c r="E112" s="5">
        <f>+B112+C112+D112</f>
        <v>8000</v>
      </c>
      <c r="F112" s="5">
        <v>0</v>
      </c>
      <c r="G112" s="48">
        <f>+E112-F112</f>
        <v>8000</v>
      </c>
      <c r="H112" s="23"/>
      <c r="I112" s="22"/>
      <c r="J112" s="22"/>
      <c r="K112" s="22"/>
      <c r="L112" s="22"/>
      <c r="M112" s="22"/>
      <c r="N112" s="22"/>
      <c r="O112" s="22"/>
      <c r="P112" s="22"/>
      <c r="Q112" s="22"/>
    </row>
    <row r="113" spans="1:17" x14ac:dyDescent="0.25">
      <c r="A113" s="47" t="s">
        <v>8</v>
      </c>
      <c r="B113" s="5">
        <v>0</v>
      </c>
      <c r="C113" s="5">
        <v>1468962991.26</v>
      </c>
      <c r="D113" s="5">
        <v>0</v>
      </c>
      <c r="E113" s="5">
        <f>+B113+C113+D113</f>
        <v>1468962991.26</v>
      </c>
      <c r="F113" s="10">
        <v>600149828.44000006</v>
      </c>
      <c r="G113" s="48">
        <f>+E113-F113</f>
        <v>868813162.81999993</v>
      </c>
      <c r="H113" s="23"/>
      <c r="I113" s="23"/>
      <c r="J113" s="23"/>
      <c r="K113" s="22"/>
      <c r="L113" s="22"/>
      <c r="M113" s="22"/>
      <c r="N113" s="22"/>
      <c r="O113" s="22"/>
      <c r="P113" s="22"/>
      <c r="Q113" s="22"/>
    </row>
    <row r="114" spans="1:17" x14ac:dyDescent="0.25">
      <c r="A114" s="47" t="s">
        <v>7</v>
      </c>
      <c r="B114" s="5">
        <v>84100000</v>
      </c>
      <c r="C114" s="5">
        <v>0</v>
      </c>
      <c r="D114" s="5">
        <v>0</v>
      </c>
      <c r="E114" s="5">
        <f>+B114+C114+D114</f>
        <v>84100000</v>
      </c>
      <c r="F114" s="5">
        <v>0</v>
      </c>
      <c r="G114" s="48">
        <f>+E114-F114</f>
        <v>84100000</v>
      </c>
      <c r="H114" s="23"/>
      <c r="I114" s="22"/>
      <c r="J114" s="22"/>
      <c r="K114" s="22"/>
      <c r="L114" s="22"/>
      <c r="M114" s="22"/>
      <c r="N114" s="22"/>
      <c r="O114" s="22"/>
      <c r="P114" s="22"/>
      <c r="Q114" s="22"/>
    </row>
    <row r="115" spans="1:17" x14ac:dyDescent="0.25">
      <c r="A115" s="50"/>
      <c r="B115" s="7"/>
      <c r="C115" s="5"/>
      <c r="D115" s="5"/>
      <c r="E115" s="5"/>
      <c r="F115" s="5"/>
      <c r="G115" s="48"/>
      <c r="H115" s="23"/>
      <c r="I115" s="22"/>
      <c r="J115" s="22"/>
      <c r="K115" s="22"/>
      <c r="L115" s="22"/>
      <c r="M115" s="22"/>
      <c r="N115" s="22"/>
      <c r="O115" s="22"/>
      <c r="P115" s="22"/>
      <c r="Q115" s="22"/>
    </row>
    <row r="116" spans="1:17" s="2" customFormat="1" x14ac:dyDescent="0.25">
      <c r="A116" s="41" t="s">
        <v>6</v>
      </c>
      <c r="B116" s="4">
        <f>+B110+B9</f>
        <v>13391871000</v>
      </c>
      <c r="C116" s="4">
        <f>+C110+C9</f>
        <v>7166500062.6800003</v>
      </c>
      <c r="D116" s="4">
        <f>+D110+D9</f>
        <v>0</v>
      </c>
      <c r="E116" s="4">
        <f>+E110+E9</f>
        <v>20558371062.679996</v>
      </c>
      <c r="F116" s="4">
        <f>+F110+F9</f>
        <v>13173556696.280001</v>
      </c>
      <c r="G116" s="42">
        <f>+G110+G9</f>
        <v>7384814366.4000006</v>
      </c>
      <c r="H116" s="21"/>
      <c r="I116" s="22"/>
      <c r="J116" s="22"/>
      <c r="K116" s="22"/>
      <c r="L116" s="22"/>
      <c r="M116" s="22"/>
      <c r="N116" s="22"/>
      <c r="O116" s="22"/>
      <c r="P116" s="22"/>
      <c r="Q116" s="22"/>
    </row>
    <row r="117" spans="1:17" x14ac:dyDescent="0.25">
      <c r="A117" s="50"/>
      <c r="B117" s="9"/>
      <c r="C117" s="7"/>
      <c r="D117" s="7"/>
      <c r="E117" s="8"/>
      <c r="F117" s="7"/>
      <c r="G117" s="51"/>
      <c r="H117" s="34"/>
      <c r="I117" s="22"/>
      <c r="J117" s="22"/>
      <c r="K117" s="22"/>
      <c r="L117" s="22"/>
      <c r="M117" s="22"/>
      <c r="N117" s="22"/>
      <c r="O117" s="22"/>
      <c r="P117" s="22"/>
      <c r="Q117" s="22"/>
    </row>
    <row r="118" spans="1:17" x14ac:dyDescent="0.25">
      <c r="A118" s="43" t="s">
        <v>5</v>
      </c>
      <c r="B118" s="6">
        <f>SUM(B119:B122)</f>
        <v>1180000000</v>
      </c>
      <c r="C118" s="6">
        <f>SUM(C119:C122)</f>
        <v>6164855149.2700005</v>
      </c>
      <c r="D118" s="6">
        <f>SUM(D119:D122)</f>
        <v>0</v>
      </c>
      <c r="E118" s="6">
        <f>SUM(E119:E122)</f>
        <v>7344855149.2700005</v>
      </c>
      <c r="F118" s="6">
        <f>SUM(F119:F122)</f>
        <v>7205455532.5799999</v>
      </c>
      <c r="G118" s="44">
        <f>SUM(G119:G122)</f>
        <v>139399616.69000006</v>
      </c>
      <c r="H118" s="21"/>
      <c r="I118" s="23"/>
      <c r="J118" s="21"/>
      <c r="K118" s="30"/>
      <c r="L118" s="22"/>
      <c r="M118" s="22"/>
      <c r="N118" s="22"/>
      <c r="O118" s="22"/>
      <c r="P118" s="22"/>
      <c r="Q118" s="22"/>
    </row>
    <row r="119" spans="1:17" x14ac:dyDescent="0.25">
      <c r="A119" s="47" t="s">
        <v>4</v>
      </c>
      <c r="B119" s="5">
        <v>500000000</v>
      </c>
      <c r="C119" s="5">
        <v>1045588269.04</v>
      </c>
      <c r="D119" s="5">
        <v>0</v>
      </c>
      <c r="E119" s="5">
        <f>B119+C119+D119</f>
        <v>1545588269.04</v>
      </c>
      <c r="F119" s="5">
        <v>1406188652.3499999</v>
      </c>
      <c r="G119" s="48">
        <f>+E119-F119</f>
        <v>139399616.69000006</v>
      </c>
      <c r="H119" s="23"/>
      <c r="I119" s="22"/>
      <c r="J119" s="22"/>
      <c r="K119" s="22"/>
      <c r="L119" s="22"/>
      <c r="M119" s="22"/>
      <c r="N119" s="22"/>
      <c r="O119" s="22"/>
      <c r="P119" s="22"/>
      <c r="Q119" s="22"/>
    </row>
    <row r="120" spans="1:17" x14ac:dyDescent="0.25">
      <c r="A120" s="47" t="s">
        <v>3</v>
      </c>
      <c r="B120" s="5">
        <v>0</v>
      </c>
      <c r="C120" s="5">
        <v>57966880.230000004</v>
      </c>
      <c r="D120" s="5">
        <v>0</v>
      </c>
      <c r="E120" s="5">
        <f>B120+C120+D120</f>
        <v>57966880.230000004</v>
      </c>
      <c r="F120" s="5">
        <v>57966880.230000004</v>
      </c>
      <c r="G120" s="48">
        <f>+E120-F120</f>
        <v>0</v>
      </c>
      <c r="H120" s="23"/>
      <c r="I120" s="22"/>
      <c r="J120" s="22"/>
      <c r="K120" s="22"/>
      <c r="L120" s="22"/>
      <c r="M120" s="22"/>
      <c r="N120" s="22"/>
      <c r="O120" s="22"/>
      <c r="P120" s="22"/>
      <c r="Q120" s="22"/>
    </row>
    <row r="121" spans="1:17" x14ac:dyDescent="0.25">
      <c r="A121" s="47" t="s">
        <v>2</v>
      </c>
      <c r="B121" s="5">
        <v>550000000</v>
      </c>
      <c r="C121" s="5">
        <v>5061300000</v>
      </c>
      <c r="D121" s="5">
        <v>0</v>
      </c>
      <c r="E121" s="5">
        <f>B121+C121+D121</f>
        <v>5611300000</v>
      </c>
      <c r="F121" s="5">
        <v>5611300000</v>
      </c>
      <c r="G121" s="48">
        <f>+E121-F121</f>
        <v>0</v>
      </c>
      <c r="H121" s="23"/>
      <c r="I121" s="23"/>
      <c r="J121" s="22"/>
      <c r="K121" s="22"/>
      <c r="L121" s="22"/>
      <c r="M121" s="22"/>
      <c r="N121" s="22"/>
      <c r="O121" s="22"/>
      <c r="P121" s="22"/>
      <c r="Q121" s="22"/>
    </row>
    <row r="122" spans="1:17" x14ac:dyDescent="0.25">
      <c r="A122" s="47" t="s">
        <v>1</v>
      </c>
      <c r="B122" s="5">
        <v>130000000</v>
      </c>
      <c r="C122" s="5">
        <v>0</v>
      </c>
      <c r="D122" s="5">
        <v>0</v>
      </c>
      <c r="E122" s="5">
        <f>B122+C122+D122</f>
        <v>130000000</v>
      </c>
      <c r="F122" s="5">
        <v>130000000</v>
      </c>
      <c r="G122" s="48">
        <f>+E122-F122</f>
        <v>0</v>
      </c>
      <c r="H122" s="23"/>
      <c r="I122" s="22"/>
      <c r="J122" s="22"/>
      <c r="K122" s="22"/>
      <c r="L122" s="22"/>
      <c r="M122" s="22"/>
      <c r="N122" s="22"/>
      <c r="O122" s="22"/>
      <c r="P122" s="22"/>
      <c r="Q122" s="22"/>
    </row>
    <row r="123" spans="1:17" s="2" customFormat="1" ht="15.75" thickBot="1" x14ac:dyDescent="0.3">
      <c r="A123" s="52" t="s">
        <v>0</v>
      </c>
      <c r="B123" s="53">
        <f>B116+B118</f>
        <v>14571871000</v>
      </c>
      <c r="C123" s="53">
        <f>C116+C118</f>
        <v>13331355211.950001</v>
      </c>
      <c r="D123" s="53">
        <f>D116+D118</f>
        <v>0</v>
      </c>
      <c r="E123" s="53">
        <f>E116+E118</f>
        <v>27903226211.949997</v>
      </c>
      <c r="F123" s="53">
        <f>F116+F118</f>
        <v>20379012228.860001</v>
      </c>
      <c r="G123" s="54">
        <f>G116+G118</f>
        <v>7524213983.0900002</v>
      </c>
      <c r="H123" s="21"/>
      <c r="I123" s="22"/>
      <c r="J123" s="23"/>
      <c r="K123" s="22"/>
      <c r="L123" s="22"/>
      <c r="M123" s="22"/>
      <c r="N123" s="22"/>
      <c r="O123" s="22"/>
      <c r="P123" s="22"/>
      <c r="Q123" s="22"/>
    </row>
    <row r="124" spans="1:17" x14ac:dyDescent="0.25">
      <c r="H124" s="22"/>
      <c r="I124" s="22"/>
      <c r="J124" s="22"/>
      <c r="K124" s="22"/>
      <c r="L124" s="22"/>
      <c r="M124" s="22"/>
      <c r="N124" s="22"/>
      <c r="O124" s="22"/>
      <c r="P124" s="22"/>
      <c r="Q124" s="22"/>
    </row>
    <row r="125" spans="1:17" x14ac:dyDescent="0.25">
      <c r="A125" s="20"/>
      <c r="B125" s="21"/>
      <c r="C125" s="21"/>
      <c r="D125" s="22"/>
      <c r="E125" s="21"/>
      <c r="F125" s="21"/>
      <c r="G125" s="21"/>
      <c r="H125" s="21"/>
      <c r="I125" s="22"/>
      <c r="J125" s="22"/>
      <c r="K125" s="22"/>
      <c r="L125" s="22"/>
      <c r="M125" s="22"/>
      <c r="N125" s="22"/>
    </row>
    <row r="126" spans="1:17" x14ac:dyDescent="0.25">
      <c r="A126" s="22"/>
      <c r="B126" s="22"/>
      <c r="C126" s="22"/>
      <c r="D126" s="23"/>
      <c r="E126" s="21"/>
      <c r="F126" s="22"/>
      <c r="G126" s="22"/>
      <c r="H126" s="22"/>
      <c r="I126" s="22"/>
      <c r="J126" s="22"/>
      <c r="K126" s="22"/>
      <c r="L126" s="22"/>
      <c r="M126" s="22"/>
      <c r="N126" s="22"/>
    </row>
    <row r="127" spans="1:17" x14ac:dyDescent="0.25">
      <c r="A127" s="22"/>
      <c r="B127" s="21"/>
      <c r="C127" s="21"/>
      <c r="D127" s="21"/>
      <c r="E127" s="21"/>
      <c r="F127" s="21"/>
      <c r="G127" s="21"/>
      <c r="H127" s="21"/>
      <c r="I127" s="22"/>
      <c r="J127" s="22"/>
      <c r="K127" s="22"/>
      <c r="L127" s="22"/>
      <c r="M127" s="22"/>
      <c r="N127" s="22"/>
    </row>
    <row r="128" spans="1:17" ht="18.75" x14ac:dyDescent="0.3">
      <c r="A128" s="22"/>
      <c r="B128" s="22"/>
      <c r="C128" s="23"/>
      <c r="D128" s="22"/>
      <c r="E128" s="24"/>
      <c r="F128" s="22"/>
      <c r="G128" s="22"/>
      <c r="H128" s="22"/>
      <c r="I128" s="25"/>
      <c r="J128" s="22"/>
      <c r="K128" s="22"/>
      <c r="L128" s="22"/>
      <c r="M128" s="22"/>
      <c r="N128" s="22"/>
    </row>
    <row r="129" spans="1:14" x14ac:dyDescent="0.25">
      <c r="A129" s="22"/>
      <c r="B129" s="22"/>
      <c r="C129" s="22"/>
      <c r="D129" s="22"/>
      <c r="E129" s="22"/>
      <c r="F129" s="22"/>
      <c r="G129" s="22"/>
      <c r="H129" s="22"/>
      <c r="I129" s="25"/>
      <c r="J129" s="22"/>
      <c r="K129" s="22"/>
      <c r="L129" s="22"/>
      <c r="M129" s="22"/>
      <c r="N129" s="22"/>
    </row>
    <row r="130" spans="1:14" x14ac:dyDescent="0.25">
      <c r="A130" s="22"/>
      <c r="B130" s="22"/>
      <c r="C130" s="22"/>
      <c r="D130" s="22"/>
      <c r="E130" s="22"/>
      <c r="F130" s="22"/>
      <c r="G130" s="22"/>
      <c r="H130" s="22"/>
      <c r="I130" s="25"/>
      <c r="J130" s="22"/>
      <c r="K130" s="22"/>
      <c r="L130" s="22"/>
      <c r="M130" s="22"/>
      <c r="N130" s="22"/>
    </row>
    <row r="131" spans="1:14" x14ac:dyDescent="0.25">
      <c r="A131" s="22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</row>
    <row r="132" spans="1:14" x14ac:dyDescent="0.25">
      <c r="A132" s="22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</row>
    <row r="133" spans="1:14" x14ac:dyDescent="0.25">
      <c r="A133" s="22"/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</row>
    <row r="134" spans="1:14" x14ac:dyDescent="0.25">
      <c r="A134" s="22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</row>
  </sheetData>
  <mergeCells count="8">
    <mergeCell ref="I128:I130"/>
    <mergeCell ref="A4:G4"/>
    <mergeCell ref="G6:G8"/>
    <mergeCell ref="C6:D7"/>
    <mergeCell ref="B6:B8"/>
    <mergeCell ref="A6:A8"/>
    <mergeCell ref="E6:E8"/>
    <mergeCell ref="F6:F8"/>
  </mergeCells>
  <printOptions horizontalCentered="1"/>
  <pageMargins left="0.31496062992125984" right="0.31496062992125984" top="0.39370078740157483" bottom="0.39370078740157483" header="0.31496062992125984" footer="0.31496062992125984"/>
  <pageSetup paperSize="9" scale="8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ACUM</vt:lpstr>
      <vt:lpstr>ACUM!Área_de_impresión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Jimena Ruiz</dc:creator>
  <cp:lastModifiedBy>Jimena Ruiz</cp:lastModifiedBy>
  <dcterms:created xsi:type="dcterms:W3CDTF">2023-09-28T11:17:29Z</dcterms:created>
  <dcterms:modified xsi:type="dcterms:W3CDTF">2023-09-28T11:18:32Z</dcterms:modified>
</cp:coreProperties>
</file>