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2-2022\"/>
    </mc:Choice>
  </mc:AlternateContent>
  <xr:revisionPtr revIDLastSave="0" documentId="8_{A1007BD3-9C01-4A83-84A1-91DA5533CBD8}" xr6:coauthVersionLast="47" xr6:coauthVersionMax="47" xr10:uidLastSave="{00000000-0000-0000-0000-000000000000}"/>
  <bookViews>
    <workbookView xWindow="-120" yWindow="-120" windowWidth="24240" windowHeight="13140" xr2:uid="{8C71A0D7-D9D7-41AE-B3A1-EC4937EA7E58}"/>
  </bookViews>
  <sheets>
    <sheet name="ACUM" sheetId="1" r:id="rId1"/>
  </sheets>
  <definedNames>
    <definedName name="_xlnm.Print_Area" localSheetId="0">ACUM!$A$1:$G$114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E113" i="1"/>
  <c r="E112" i="1"/>
  <c r="G112" i="1" s="1"/>
  <c r="E111" i="1"/>
  <c r="G111" i="1" s="1"/>
  <c r="G110" i="1"/>
  <c r="G109" i="1" s="1"/>
  <c r="E110" i="1"/>
  <c r="E109" i="1" s="1"/>
  <c r="F109" i="1"/>
  <c r="D109" i="1"/>
  <c r="C109" i="1"/>
  <c r="B109" i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F99" i="1"/>
  <c r="D99" i="1"/>
  <c r="C99" i="1"/>
  <c r="B99" i="1"/>
  <c r="E98" i="1"/>
  <c r="G98" i="1" s="1"/>
  <c r="E97" i="1"/>
  <c r="G97" i="1" s="1"/>
  <c r="E96" i="1"/>
  <c r="G96" i="1" s="1"/>
  <c r="E95" i="1"/>
  <c r="G95" i="1" s="1"/>
  <c r="F94" i="1"/>
  <c r="D94" i="1"/>
  <c r="C94" i="1"/>
  <c r="B94" i="1"/>
  <c r="B90" i="1" s="1"/>
  <c r="E93" i="1"/>
  <c r="G93" i="1" s="1"/>
  <c r="E92" i="1"/>
  <c r="G92" i="1" s="1"/>
  <c r="F91" i="1"/>
  <c r="F90" i="1" s="1"/>
  <c r="D91" i="1"/>
  <c r="C91" i="1"/>
  <c r="C90" i="1" s="1"/>
  <c r="B91" i="1"/>
  <c r="D90" i="1"/>
  <c r="D89" i="1"/>
  <c r="E89" i="1" s="1"/>
  <c r="G89" i="1" s="1"/>
  <c r="E88" i="1"/>
  <c r="G88" i="1" s="1"/>
  <c r="E87" i="1"/>
  <c r="G87" i="1" s="1"/>
  <c r="E86" i="1"/>
  <c r="G86" i="1" s="1"/>
  <c r="D85" i="1"/>
  <c r="E85" i="1" s="1"/>
  <c r="G85" i="1" s="1"/>
  <c r="F82" i="1"/>
  <c r="C82" i="1"/>
  <c r="B82" i="1"/>
  <c r="G81" i="1"/>
  <c r="E81" i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F70" i="1"/>
  <c r="F69" i="1" s="1"/>
  <c r="C70" i="1"/>
  <c r="E70" i="1" s="1"/>
  <c r="B70" i="1"/>
  <c r="B69" i="1" s="1"/>
  <c r="C69" i="1"/>
  <c r="G68" i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F37" i="1"/>
  <c r="D37" i="1"/>
  <c r="C37" i="1"/>
  <c r="B37" i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E11" i="1" s="1"/>
  <c r="F11" i="1"/>
  <c r="F10" i="1" s="1"/>
  <c r="F9" i="1" s="1"/>
  <c r="D11" i="1"/>
  <c r="D10" i="1" s="1"/>
  <c r="C11" i="1"/>
  <c r="C10" i="1" s="1"/>
  <c r="B11" i="1"/>
  <c r="B10" i="1"/>
  <c r="B9" i="1" s="1"/>
  <c r="B107" i="1" s="1"/>
  <c r="B114" i="1" s="1"/>
  <c r="G70" i="1" l="1"/>
  <c r="C107" i="1"/>
  <c r="C114" i="1" s="1"/>
  <c r="F107" i="1"/>
  <c r="F114" i="1" s="1"/>
  <c r="G99" i="1"/>
  <c r="G37" i="1"/>
  <c r="C9" i="1"/>
  <c r="G12" i="1"/>
  <c r="G11" i="1" s="1"/>
  <c r="G10" i="1" s="1"/>
  <c r="E94" i="1"/>
  <c r="G94" i="1" s="1"/>
  <c r="D84" i="1"/>
  <c r="E37" i="1"/>
  <c r="E10" i="1" s="1"/>
  <c r="E91" i="1"/>
  <c r="E99" i="1"/>
  <c r="G91" i="1" l="1"/>
  <c r="G90" i="1" s="1"/>
  <c r="E90" i="1"/>
  <c r="E84" i="1"/>
  <c r="G84" i="1" s="1"/>
  <c r="D83" i="1"/>
  <c r="D82" i="1" l="1"/>
  <c r="D69" i="1" s="1"/>
  <c r="E83" i="1"/>
  <c r="D80" i="1" l="1"/>
  <c r="E80" i="1" s="1"/>
  <c r="G80" i="1" s="1"/>
  <c r="D9" i="1"/>
  <c r="D107" i="1" s="1"/>
  <c r="D114" i="1" s="1"/>
  <c r="G83" i="1"/>
  <c r="G82" i="1" s="1"/>
  <c r="G69" i="1" s="1"/>
  <c r="G9" i="1" s="1"/>
  <c r="G107" i="1" s="1"/>
  <c r="G114" i="1" s="1"/>
  <c r="E82" i="1"/>
  <c r="E69" i="1" s="1"/>
  <c r="E9" i="1" s="1"/>
  <c r="E107" i="1" s="1"/>
  <c r="E114" i="1" s="1"/>
</calcChain>
</file>

<file path=xl/sharedStrings.xml><?xml version="1.0" encoding="utf-8"?>
<sst xmlns="http://schemas.openxmlformats.org/spreadsheetml/2006/main" count="113" uniqueCount="112">
  <si>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</si>
  <si>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</si>
  <si>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</si>
  <si>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</si>
  <si>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</si>
  <si>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</si>
  <si>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</si>
  <si>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</si>
  <si>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</si>
  <si>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</si>
  <si>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</si>
  <si>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</si>
  <si>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 DCHOS POR SERVICIOS A LA PROPIEDAD RAÍZ            </t>
  </si>
  <si>
    <t xml:space="preserve">DCHOS POR SERVICIOS A LA PROPIEDAD RAÍZ            </t>
  </si>
  <si>
    <t xml:space="preserve"> ECOTASA                                            </t>
  </si>
  <si>
    <t xml:space="preserve">CANASTOS PARA RESIDUOS                             </t>
  </si>
  <si>
    <t xml:space="preserve"> CANASTOS PARA RESIDUOS (E. ANTERIORES)             </t>
  </si>
  <si>
    <t xml:space="preserve">SPAC COLOCACION (EJERCICIO CORRIENTE)              </t>
  </si>
  <si>
    <t xml:space="preserve"> SPAC MANTENIMIENTO-REPARACION-ACTUALIZAC           </t>
  </si>
  <si>
    <t xml:space="preserve"> DERECHOS DE INSPECCIÓN COMERCIO IND Y SE           </t>
  </si>
  <si>
    <t xml:space="preserve"> DERECHOS DE RECOLECCIÓN ESPECIAL (E.CTE.           </t>
  </si>
  <si>
    <t xml:space="preserve"> DERECHOS DE RECOLECCIÓN ESPECIAL (E. ANT           </t>
  </si>
  <si>
    <t xml:space="preserve"> DERECHOS DE CEMENTERIO                             </t>
  </si>
  <si>
    <t xml:space="preserve"> DERECHOS DE CEMENTERIO (E. ANTERIORES)             </t>
  </si>
  <si>
    <t xml:space="preserve">    DERECHOS DE ACTUACIÓN ADMINISTRATIVA               </t>
  </si>
  <si>
    <t xml:space="preserve">  DERECHOS DE EDIFICACIÓN                            </t>
  </si>
  <si>
    <t xml:space="preserve"> DERECHOS DE PUBLICIDAD Y PROPAGANDA                </t>
  </si>
  <si>
    <t xml:space="preserve">  UNIDAD DE CALIDAD AMBIENTAL                        </t>
  </si>
  <si>
    <t xml:space="preserve">    OTROS DERECHOS                                     </t>
  </si>
  <si>
    <t xml:space="preserve"> COMISION ADMINISTRATIVA                            </t>
  </si>
  <si>
    <t xml:space="preserve">  COMISIÓN ADMINISTRATIVA RETENCIONES SUEL           </t>
  </si>
  <si>
    <t xml:space="preserve">  DERECHOS INSPECCION ANTENAS (EJERCICIO C           </t>
  </si>
  <si>
    <t xml:space="preserve">  LICENCIA DE CONDUCIR NACIONAL PARTICULAR           </t>
  </si>
  <si>
    <t xml:space="preserve">  LICENCIA DE CONDUCIR NACIONAL PROFESIONA           </t>
  </si>
  <si>
    <t xml:space="preserve">  RECUPERO SALUD EJERCICIO CORRIENTE                 </t>
  </si>
  <si>
    <t xml:space="preserve"> RECUPERO SALUD EJERCICIO NO CORRIENTE.             </t>
  </si>
  <si>
    <t xml:space="preserve">OTROS INGRESOS DE ORIGEN MUNICIPAL                                                                                      
</t>
  </si>
  <si>
    <t xml:space="preserve">MULTAS GENERALES (E. CTE.)                         </t>
  </si>
  <si>
    <t xml:space="preserve"> MULTAS GENERALES (E. ANTERIORES)                   </t>
  </si>
  <si>
    <t xml:space="preserve">INTERESES Y RECARGOS (EJERCICIO CORRIENT           </t>
  </si>
  <si>
    <t xml:space="preserve"> INTERESES Y RECARGOS (EJERCICIOS VENCIDO           </t>
  </si>
  <si>
    <t xml:space="preserve">INTERESES PRESTAMOS EMPRENDIMIENTOS                </t>
  </si>
  <si>
    <t xml:space="preserve">INTERESES PRESTAMOS PROGRAMA MUNICIPAL M           </t>
  </si>
  <si>
    <t xml:space="preserve"> PRODUCIDO DE ACTIVIDADES CULTURALES                </t>
  </si>
  <si>
    <t xml:space="preserve"> CONTROL DE ANIMALES                                </t>
  </si>
  <si>
    <t xml:space="preserve">SERVICIOS ESPECIALES VARIOS                        </t>
  </si>
  <si>
    <t xml:space="preserve"> MULTAS POR ACCIDENTES VIALES                       </t>
  </si>
  <si>
    <t xml:space="preserve">MULTAS POR INFRACCIONES DE TRÁNSITO                </t>
  </si>
  <si>
    <t xml:space="preserve">COMISIÓN ADMINISTRATIVA POR INFRACCIÓN D           </t>
  </si>
  <si>
    <t xml:space="preserve"> PRODUCIDO DE ESTACIONAMIENTO MEDIDO                </t>
  </si>
  <si>
    <t xml:space="preserve">MULTAS POR ESTACIONAMIENTO MEDIDO                  </t>
  </si>
  <si>
    <t xml:space="preserve">CAP - CARGO ALUMBRADO PÚBLICO                      </t>
  </si>
  <si>
    <t xml:space="preserve">RENTAS FINANCIERAS                                 </t>
  </si>
  <si>
    <t xml:space="preserve">GASTOS RECUPERADOS                                 </t>
  </si>
  <si>
    <t xml:space="preserve">REINTEGRO A.R.T.                                   </t>
  </si>
  <si>
    <t xml:space="preserve">AUSPICIO EVENTOS CULTURALES DEPORTIVOS Y           </t>
  </si>
  <si>
    <t xml:space="preserve">RECUPERO SINIESTRO                                 </t>
  </si>
  <si>
    <t xml:space="preserve"> FIESTA DE LA CERVEZA                               </t>
  </si>
  <si>
    <t xml:space="preserve">CONVENIO BANCO SUPERVIELLE                         </t>
  </si>
  <si>
    <t xml:space="preserve">VENTA DE LIBROS                                    </t>
  </si>
  <si>
    <t xml:space="preserve"> GASTOS RECUPERADOS POR REMATE                      </t>
  </si>
  <si>
    <t xml:space="preserve">AUSPICIOS                                          </t>
  </si>
  <si>
    <t xml:space="preserve">RECUPERO POR JUICIOS                               </t>
  </si>
  <si>
    <t xml:space="preserve"> REC. URBANO - ZUÑIGA PABLO DAVID - PROG.           </t>
  </si>
  <si>
    <t xml:space="preserve"> REC. URBANO - VILLEGAS DIEGO - PROG. TAS           </t>
  </si>
  <si>
    <t xml:space="preserve">REC. URBANO LUJAN JULIO ALEJANDRO PROGRA           </t>
  </si>
  <si>
    <t xml:space="preserve"> REC. UR+A23:A66BANO MUÑOZ JESUS MAURICIO PROGRAM           </t>
  </si>
  <si>
    <t xml:space="preserve"> FUNDACION WILLIANS     </t>
  </si>
  <si>
    <t>·DE ORIGEN PROVINCIAL</t>
  </si>
  <si>
    <t>REGIMEN DE COPARTICIPACION PROVINCIAL</t>
  </si>
  <si>
    <t xml:space="preserve">                      IMPUESTO SOBRE INGRESOS BRUTOS                     </t>
  </si>
  <si>
    <t xml:space="preserve">                        IMPUESTO INMOBILIARIO                              </t>
  </si>
  <si>
    <t xml:space="preserve">                     IMPUESTO A LOS AUTOMOTORES                         </t>
  </si>
  <si>
    <t xml:space="preserve">                    IMPUESTO A LOS SELLOS                              </t>
  </si>
  <si>
    <t xml:space="preserve">                   IMPUESTO SOBRE LOS INGRESOS BRUTOS VENCI       </t>
  </si>
  <si>
    <t xml:space="preserve">                  IMPUESTO INMOBILIARIO VENCIDOS                 </t>
  </si>
  <si>
    <t xml:space="preserve">                   IMPUESTO A LOS AUTOMOTORES VENCIDOS            </t>
  </si>
  <si>
    <t xml:space="preserve">                    IMPUESTO A LOS SELLOS VENCIDOS                 </t>
  </si>
  <si>
    <t xml:space="preserve">                    FINANCIAMIENTO EDUCATIVO                           </t>
  </si>
  <si>
    <t xml:space="preserve">                   FONDO DE PROMOCIÓN TURÍSTICA                       </t>
  </si>
  <si>
    <t xml:space="preserve">                  CANON EXTRAORDINARIO PRODUCCIÓN HIDROCAR           </t>
  </si>
  <si>
    <t>OTROS INGRESOS DE JURISDICCION PROVINCIAL</t>
  </si>
  <si>
    <t xml:space="preserve">               PROGRAMA NUEVAS REDES                          </t>
  </si>
  <si>
    <t xml:space="preserve">              ACTIVANDO GC                                   </t>
  </si>
  <si>
    <t xml:space="preserve">             FONDOS PARA DESARROLLO CULTURAL                </t>
  </si>
  <si>
    <t xml:space="preserve">             FONDO SEMILLA Y PAC                             </t>
  </si>
  <si>
    <t xml:space="preserve">            INFINITO POR DESCUBRIR                         </t>
  </si>
  <si>
    <t xml:space="preserve">             FONDO DEPORTE COMUNITARIO                      </t>
  </si>
  <si>
    <t xml:space="preserve">             RED DE MUNICIPIO SALUDABLE           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</si>
  <si>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</si>
  <si>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</si>
  <si>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          DISTRIBUCIÓN SECUNDARIA                               </t>
  </si>
  <si>
    <t xml:space="preserve">          DISTRIBUCIÓN SECUNDARIA VENCIDA                       </t>
  </si>
  <si>
    <t xml:space="preserve">OTROS INGRESOS DE JURISDICCIÓN NACIONAL                                                                                 </t>
  </si>
  <si>
    <t xml:space="preserve">                    M. SALUD NACIÓN PLAN SUMAR                     </t>
  </si>
  <si>
    <t xml:space="preserve">                    M. SALUD NACION PROYECTO PROTEGER              </t>
  </si>
  <si>
    <t xml:space="preserve">                   PROGRAMA DE CAPACITACION 4.0                    </t>
  </si>
  <si>
    <t xml:space="preserve">                   NODOS DE LA ECONOMIA DEL CONOCIMIENTO           </t>
  </si>
  <si>
    <t xml:space="preserve">RECURSOS DE CAPITAL                                                                                                     </t>
  </si>
  <si>
    <t>VENTAS DE BIENES DE USO</t>
  </si>
  <si>
    <t>·REEMBOLSO DE OBRAS PUBLICAS</t>
  </si>
  <si>
    <t>·REEMBOLSO DE PRESTAMOS</t>
  </si>
  <si>
    <t>OTROS RECURSOS DE CAPITAL</t>
  </si>
  <si>
    <t xml:space="preserve">TRANSF. DE FONDOS PARA INVERSIÓN PÚBLICA         </t>
  </si>
  <si>
    <t>·REEMBOLSO DE VIVIENDAS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</si>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</sst>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1" fillId="2" borderId="1" xfId="0" applyNumberFormat="1" applyFont="1" applyFill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0" fillId="0" borderId="1" xfId="0" applyNumberFormat="1" applyBorder="1"/>
    <xf numFmtId="4" fontId="6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4" fontId="11" fillId="0" borderId="1" xfId="0" applyNumberFormat="1" applyFont="1" applyBorder="1" applyAlignment="1">
      <alignment vertical="center"/>
    </xf>
    <xf numFmtId="0" fontId="0" fillId="2" borderId="0" xfId="0" applyFill="1"/>
    <xf numFmtId="4" fontId="13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1" applyFill="1" applyBorder="1"/>
    <xf numFmtId="0" fontId="9" fillId="0" borderId="0" xfId="1" applyFont="1" applyFill="1" applyBorder="1"/>
    <xf numFmtId="4" fontId="1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" fontId="1" fillId="2" borderId="6" xfId="0" applyNumberFormat="1" applyFont="1" applyFill="1" applyBorder="1"/>
    <xf numFmtId="0" fontId="2" fillId="0" borderId="5" xfId="0" applyFont="1" applyBorder="1" applyAlignment="1">
      <alignment vertical="center"/>
    </xf>
    <xf numFmtId="4" fontId="1" fillId="0" borderId="6" xfId="0" applyNumberFormat="1" applyFont="1" applyBorder="1"/>
    <xf numFmtId="0" fontId="5" fillId="0" borderId="5" xfId="0" applyFont="1" applyBorder="1" applyAlignment="1">
      <alignment vertical="center"/>
    </xf>
    <xf numFmtId="4" fontId="6" fillId="0" borderId="6" xfId="0" applyNumberFormat="1" applyFont="1" applyBorder="1"/>
    <xf numFmtId="0" fontId="8" fillId="0" borderId="5" xfId="1" applyFont="1" applyBorder="1"/>
    <xf numFmtId="4" fontId="0" fillId="0" borderId="6" xfId="0" applyNumberFormat="1" applyBorder="1"/>
    <xf numFmtId="0" fontId="10" fillId="0" borderId="5" xfId="0" applyFont="1" applyBorder="1" applyAlignment="1">
      <alignment vertical="center"/>
    </xf>
    <xf numFmtId="0" fontId="8" fillId="0" borderId="5" xfId="1" applyFont="1" applyBorder="1" applyAlignment="1">
      <alignment wrapText="1"/>
    </xf>
    <xf numFmtId="0" fontId="11" fillId="0" borderId="5" xfId="0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</cellXfs>
  <cellStyles count="2">
    <cellStyle name="Normal" xfId="0" builtinId="0"/>
    <cellStyle name="Normal 2" xfId="1" xr:uid="{B1F9901D-C6A2-4317-9068-2985889C9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625C54C-BD9A-44B1-B286-0EAAFD2BC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87CD-DC0F-4930-8F96-E024B7FE4A91}">
  <sheetPr>
    <pageSetUpPr fitToPage="1"/>
  </sheetPr>
  <dimension ref="A1:P122"/>
  <sheetViews>
    <sheetView tabSelected="1" topLeftCell="A58" workbookViewId="0">
      <selection activeCell="E132" sqref="E132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6" x14ac:dyDescent="0.25">
      <c r="F1" s="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G2" s="2">
        <v>2022</v>
      </c>
      <c r="H2" s="25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"/>
      <c r="B3" s="2"/>
      <c r="C3" s="2"/>
      <c r="D3" s="2"/>
      <c r="E3" s="2"/>
      <c r="F3" s="2"/>
      <c r="G3" s="2"/>
      <c r="H3" s="25"/>
      <c r="I3" s="25"/>
      <c r="J3" s="25"/>
      <c r="K3" s="21"/>
      <c r="L3" s="21"/>
      <c r="M3" s="21"/>
      <c r="N3" s="21"/>
      <c r="O3" s="21"/>
      <c r="P3" s="21"/>
    </row>
    <row r="4" spans="1:16" x14ac:dyDescent="0.25">
      <c r="A4" s="3" t="s">
        <v>0</v>
      </c>
      <c r="B4" s="3"/>
      <c r="C4" s="3"/>
      <c r="D4" s="3"/>
      <c r="E4" s="3"/>
      <c r="F4" s="3"/>
      <c r="G4" s="3"/>
      <c r="H4" s="26"/>
      <c r="I4" s="21"/>
      <c r="J4" s="21"/>
      <c r="K4" s="21"/>
      <c r="L4" s="21"/>
      <c r="M4" s="21"/>
      <c r="N4" s="21"/>
      <c r="O4" s="21"/>
      <c r="P4" s="21"/>
    </row>
    <row r="5" spans="1:16" ht="15.75" thickBot="1" x14ac:dyDescent="0.3">
      <c r="A5" s="2"/>
      <c r="C5" s="4"/>
      <c r="D5" s="4"/>
      <c r="E5" s="4"/>
      <c r="F5" s="5"/>
      <c r="H5" s="21"/>
      <c r="I5" s="21"/>
      <c r="J5" s="21"/>
      <c r="K5" s="21"/>
      <c r="L5" s="21"/>
      <c r="M5" s="21"/>
      <c r="N5" s="21"/>
      <c r="O5" s="21"/>
      <c r="P5" s="21"/>
    </row>
    <row r="6" spans="1:16" ht="54" customHeight="1" x14ac:dyDescent="0.25">
      <c r="A6" s="34" t="s">
        <v>1</v>
      </c>
      <c r="B6" s="35" t="s">
        <v>2</v>
      </c>
      <c r="C6" s="35" t="s">
        <v>3</v>
      </c>
      <c r="D6" s="35"/>
      <c r="E6" s="35" t="s">
        <v>4</v>
      </c>
      <c r="F6" s="36" t="s">
        <v>5</v>
      </c>
      <c r="G6" s="37" t="s">
        <v>6</v>
      </c>
      <c r="H6" s="27"/>
      <c r="I6" s="28"/>
      <c r="J6" s="21"/>
      <c r="K6" s="21"/>
      <c r="L6" s="21"/>
      <c r="M6" s="21"/>
      <c r="N6" s="21"/>
      <c r="O6" s="21"/>
      <c r="P6" s="21"/>
    </row>
    <row r="7" spans="1:16" ht="3.75" customHeight="1" x14ac:dyDescent="0.25">
      <c r="A7" s="38"/>
      <c r="B7" s="6"/>
      <c r="C7" s="6"/>
      <c r="D7" s="6"/>
      <c r="E7" s="6"/>
      <c r="F7" s="7"/>
      <c r="G7" s="39"/>
      <c r="H7" s="27"/>
      <c r="I7" s="28"/>
      <c r="J7" s="21"/>
      <c r="K7" s="21"/>
      <c r="L7" s="21"/>
      <c r="M7" s="21"/>
      <c r="N7" s="21"/>
      <c r="O7" s="21"/>
      <c r="P7" s="21"/>
    </row>
    <row r="8" spans="1:16" ht="21" customHeight="1" x14ac:dyDescent="0.25">
      <c r="A8" s="38"/>
      <c r="B8" s="6"/>
      <c r="C8" s="8" t="s">
        <v>7</v>
      </c>
      <c r="D8" s="8" t="s">
        <v>8</v>
      </c>
      <c r="E8" s="6"/>
      <c r="F8" s="7"/>
      <c r="G8" s="39"/>
      <c r="H8" s="27"/>
      <c r="I8" s="21"/>
      <c r="J8" s="21"/>
      <c r="K8" s="21"/>
      <c r="L8" s="21"/>
      <c r="M8" s="21"/>
      <c r="N8" s="21"/>
      <c r="O8" s="21"/>
      <c r="P8" s="21"/>
    </row>
    <row r="9" spans="1:16" ht="15" customHeight="1" x14ac:dyDescent="0.25">
      <c r="A9" s="40" t="s">
        <v>9</v>
      </c>
      <c r="B9" s="9">
        <f>+B10+B69+B90</f>
        <v>6384909291</v>
      </c>
      <c r="C9" s="9">
        <f t="shared" ref="C9:G9" si="0">+C10+C69+C90</f>
        <v>3459306760.6500001</v>
      </c>
      <c r="D9" s="9">
        <f t="shared" si="0"/>
        <v>0</v>
      </c>
      <c r="E9" s="9">
        <f t="shared" si="0"/>
        <v>9844216051.6499996</v>
      </c>
      <c r="F9" s="9">
        <f t="shared" si="0"/>
        <v>11598366618.960007</v>
      </c>
      <c r="G9" s="41">
        <f t="shared" si="0"/>
        <v>-1754150567.3100064</v>
      </c>
      <c r="H9" s="20"/>
      <c r="I9" s="21"/>
      <c r="J9" s="20"/>
      <c r="K9" s="29"/>
      <c r="L9" s="21"/>
      <c r="M9" s="21"/>
      <c r="N9" s="21"/>
      <c r="O9" s="21"/>
      <c r="P9" s="21"/>
    </row>
    <row r="10" spans="1:16" x14ac:dyDescent="0.25">
      <c r="A10" s="42" t="s">
        <v>10</v>
      </c>
      <c r="B10" s="10">
        <f>+B11+B37</f>
        <v>1599439286</v>
      </c>
      <c r="C10" s="10">
        <f>+C11+C37</f>
        <v>1773589836.3</v>
      </c>
      <c r="D10" s="10">
        <f t="shared" ref="D10:G10" si="1">+D11+D37</f>
        <v>0</v>
      </c>
      <c r="E10" s="10">
        <f t="shared" si="1"/>
        <v>3373029122.2999997</v>
      </c>
      <c r="F10" s="10">
        <f t="shared" si="1"/>
        <v>4252069546.7000051</v>
      </c>
      <c r="G10" s="43">
        <f t="shared" si="1"/>
        <v>-879040424.40000558</v>
      </c>
      <c r="H10" s="20"/>
      <c r="I10" s="22"/>
      <c r="J10" s="20"/>
      <c r="K10" s="21"/>
      <c r="L10" s="21"/>
      <c r="M10" s="21"/>
      <c r="N10" s="21"/>
      <c r="O10" s="21"/>
      <c r="P10" s="21"/>
    </row>
    <row r="11" spans="1:16" x14ac:dyDescent="0.25">
      <c r="A11" s="44" t="s">
        <v>11</v>
      </c>
      <c r="B11" s="11">
        <f>SUM(B12:B36)</f>
        <v>875506000</v>
      </c>
      <c r="C11" s="11">
        <f t="shared" ref="C11:G11" si="2">SUM(C12:C36)</f>
        <v>136809505</v>
      </c>
      <c r="D11" s="11">
        <f t="shared" si="2"/>
        <v>0</v>
      </c>
      <c r="E11" s="11">
        <f t="shared" si="2"/>
        <v>1012315505</v>
      </c>
      <c r="F11" s="11">
        <f t="shared" si="2"/>
        <v>1236119189.8099999</v>
      </c>
      <c r="G11" s="45">
        <f t="shared" si="2"/>
        <v>-223803684.81000006</v>
      </c>
      <c r="H11" s="22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46" t="s">
        <v>12</v>
      </c>
      <c r="B12" s="12">
        <v>310000000</v>
      </c>
      <c r="C12" s="12">
        <v>20000000</v>
      </c>
      <c r="D12" s="12">
        <v>0</v>
      </c>
      <c r="E12" s="12">
        <f>+B12+C12+D12</f>
        <v>330000000</v>
      </c>
      <c r="F12" s="12">
        <v>383485132.7300005</v>
      </c>
      <c r="G12" s="47">
        <f>+E12-F12</f>
        <v>-53485132.730000496</v>
      </c>
      <c r="H12" s="30"/>
      <c r="I12" s="30"/>
      <c r="J12" s="30"/>
      <c r="K12" s="21"/>
      <c r="L12" s="21"/>
      <c r="M12" s="21"/>
      <c r="N12" s="21"/>
      <c r="O12" s="21"/>
      <c r="P12" s="21"/>
    </row>
    <row r="13" spans="1:16" x14ac:dyDescent="0.25">
      <c r="A13" s="46" t="s">
        <v>13</v>
      </c>
      <c r="B13" s="12">
        <v>70000000</v>
      </c>
      <c r="C13" s="12">
        <v>0</v>
      </c>
      <c r="D13" s="12">
        <v>0</v>
      </c>
      <c r="E13" s="12">
        <f t="shared" ref="E13:E66" si="3">+B13+C13+D13</f>
        <v>70000000</v>
      </c>
      <c r="F13" s="12">
        <v>99801753.600000069</v>
      </c>
      <c r="G13" s="47">
        <f t="shared" ref="G13:G66" si="4">+E13-F13</f>
        <v>-29801753.600000069</v>
      </c>
      <c r="H13" s="22"/>
      <c r="I13" s="21"/>
      <c r="J13" s="21"/>
      <c r="K13" s="21"/>
      <c r="L13" s="21"/>
      <c r="M13" s="21"/>
      <c r="N13" s="21"/>
      <c r="O13" s="21"/>
      <c r="P13" s="21"/>
    </row>
    <row r="14" spans="1:16" x14ac:dyDescent="0.25">
      <c r="A14" s="46" t="s">
        <v>14</v>
      </c>
      <c r="B14" s="12">
        <v>45500000</v>
      </c>
      <c r="C14" s="12">
        <v>0</v>
      </c>
      <c r="D14" s="12">
        <v>0</v>
      </c>
      <c r="E14" s="12">
        <f t="shared" si="3"/>
        <v>45500000</v>
      </c>
      <c r="F14" s="12">
        <v>58055371.720000073</v>
      </c>
      <c r="G14" s="47">
        <f t="shared" si="4"/>
        <v>-12555371.720000073</v>
      </c>
      <c r="H14" s="22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A15" s="46" t="s">
        <v>15</v>
      </c>
      <c r="B15" s="12">
        <v>450000</v>
      </c>
      <c r="C15" s="12">
        <v>0</v>
      </c>
      <c r="D15" s="12">
        <v>0</v>
      </c>
      <c r="E15" s="12">
        <f t="shared" si="3"/>
        <v>450000</v>
      </c>
      <c r="F15" s="12">
        <v>291237.89000000048</v>
      </c>
      <c r="G15" s="47">
        <f t="shared" si="4"/>
        <v>158762.10999999952</v>
      </c>
      <c r="H15" s="22"/>
      <c r="I15" s="21"/>
      <c r="J15" s="21"/>
      <c r="K15" s="21"/>
      <c r="L15" s="21"/>
      <c r="M15" s="21"/>
      <c r="N15" s="21"/>
      <c r="O15" s="21"/>
      <c r="P15" s="21"/>
    </row>
    <row r="16" spans="1:16" x14ac:dyDescent="0.25">
      <c r="A16" s="46" t="s">
        <v>16</v>
      </c>
      <c r="B16" s="12">
        <v>12000</v>
      </c>
      <c r="C16" s="12">
        <v>0</v>
      </c>
      <c r="D16" s="12">
        <v>0</v>
      </c>
      <c r="E16" s="12">
        <f t="shared" si="3"/>
        <v>12000</v>
      </c>
      <c r="F16" s="12">
        <v>0</v>
      </c>
      <c r="G16" s="47">
        <f t="shared" si="4"/>
        <v>12000</v>
      </c>
      <c r="H16" s="22"/>
      <c r="I16" s="21"/>
      <c r="J16" s="21"/>
      <c r="K16" s="21"/>
      <c r="L16" s="21"/>
      <c r="M16" s="21"/>
      <c r="N16" s="21"/>
      <c r="O16" s="21"/>
      <c r="P16" s="21"/>
    </row>
    <row r="17" spans="1:16" x14ac:dyDescent="0.25">
      <c r="A17" s="46" t="s">
        <v>17</v>
      </c>
      <c r="B17" s="12">
        <v>160000</v>
      </c>
      <c r="C17" s="12">
        <v>0</v>
      </c>
      <c r="D17" s="12">
        <v>0</v>
      </c>
      <c r="E17" s="12">
        <f t="shared" si="3"/>
        <v>160000</v>
      </c>
      <c r="F17" s="12">
        <v>400041.93000000011</v>
      </c>
      <c r="G17" s="47">
        <f t="shared" si="4"/>
        <v>-240041.93000000011</v>
      </c>
      <c r="H17" s="22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46" t="s">
        <v>18</v>
      </c>
      <c r="B18" s="12">
        <v>120000</v>
      </c>
      <c r="C18" s="12">
        <v>0</v>
      </c>
      <c r="D18" s="12">
        <v>0</v>
      </c>
      <c r="E18" s="12">
        <f t="shared" si="3"/>
        <v>120000</v>
      </c>
      <c r="F18" s="12">
        <v>158853.64000000001</v>
      </c>
      <c r="G18" s="47">
        <f t="shared" si="4"/>
        <v>-38853.640000000014</v>
      </c>
      <c r="H18" s="22"/>
      <c r="I18" s="21"/>
      <c r="J18" s="21"/>
      <c r="K18" s="21"/>
      <c r="L18" s="21"/>
      <c r="M18" s="21"/>
      <c r="N18" s="21"/>
      <c r="O18" s="21"/>
      <c r="P18" s="21"/>
    </row>
    <row r="19" spans="1:16" x14ac:dyDescent="0.25">
      <c r="A19" s="46" t="s">
        <v>19</v>
      </c>
      <c r="B19" s="12">
        <v>225000000</v>
      </c>
      <c r="C19" s="12">
        <v>77000000</v>
      </c>
      <c r="D19" s="12">
        <v>0</v>
      </c>
      <c r="E19" s="12">
        <f t="shared" si="3"/>
        <v>302000000</v>
      </c>
      <c r="F19" s="12">
        <v>365855923.21999955</v>
      </c>
      <c r="G19" s="47">
        <f t="shared" si="4"/>
        <v>-63855923.219999552</v>
      </c>
      <c r="H19" s="22"/>
      <c r="I19" s="21"/>
      <c r="J19" s="21"/>
      <c r="K19" s="21"/>
      <c r="L19" s="21"/>
      <c r="M19" s="21"/>
      <c r="N19" s="21"/>
      <c r="O19" s="21"/>
      <c r="P19" s="21"/>
    </row>
    <row r="20" spans="1:16" x14ac:dyDescent="0.25">
      <c r="A20" s="46" t="s">
        <v>19</v>
      </c>
      <c r="B20" s="12">
        <v>61000000</v>
      </c>
      <c r="C20" s="12">
        <v>8000000</v>
      </c>
      <c r="D20" s="12">
        <v>0</v>
      </c>
      <c r="E20" s="12">
        <f t="shared" si="3"/>
        <v>69000000</v>
      </c>
      <c r="F20" s="12">
        <v>89136826.299999952</v>
      </c>
      <c r="G20" s="47">
        <f t="shared" si="4"/>
        <v>-20136826.299999952</v>
      </c>
      <c r="H20" s="22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A21" s="46" t="s">
        <v>20</v>
      </c>
      <c r="B21" s="12">
        <v>8500000</v>
      </c>
      <c r="C21" s="12">
        <v>0</v>
      </c>
      <c r="D21" s="12">
        <v>0</v>
      </c>
      <c r="E21" s="12">
        <f t="shared" si="3"/>
        <v>8500000</v>
      </c>
      <c r="F21" s="12">
        <v>13599465.679999983</v>
      </c>
      <c r="G21" s="47">
        <f t="shared" si="4"/>
        <v>-5099465.6799999829</v>
      </c>
      <c r="H21" s="22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A22" s="46" t="s">
        <v>21</v>
      </c>
      <c r="B22" s="12">
        <v>2150000</v>
      </c>
      <c r="C22" s="12">
        <v>0</v>
      </c>
      <c r="D22" s="12">
        <v>0</v>
      </c>
      <c r="E22" s="12">
        <f t="shared" si="3"/>
        <v>2150000</v>
      </c>
      <c r="F22" s="12">
        <v>3083917.569999997</v>
      </c>
      <c r="G22" s="47">
        <f t="shared" si="4"/>
        <v>-933917.56999999704</v>
      </c>
      <c r="H22" s="22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46" t="s">
        <v>22</v>
      </c>
      <c r="B23" s="12">
        <v>9000000</v>
      </c>
      <c r="C23" s="12">
        <v>0</v>
      </c>
      <c r="D23" s="12">
        <v>0</v>
      </c>
      <c r="E23" s="12">
        <f t="shared" si="3"/>
        <v>9000000</v>
      </c>
      <c r="F23" s="12">
        <v>12820993.830000028</v>
      </c>
      <c r="G23" s="47">
        <f t="shared" si="4"/>
        <v>-3820993.830000028</v>
      </c>
      <c r="H23" s="22"/>
      <c r="I23" s="21"/>
      <c r="J23" s="21"/>
      <c r="K23" s="21"/>
      <c r="L23" s="21"/>
      <c r="M23" s="21"/>
      <c r="N23" s="21"/>
      <c r="O23" s="21"/>
      <c r="P23" s="21"/>
    </row>
    <row r="24" spans="1:16" x14ac:dyDescent="0.25">
      <c r="A24" s="46" t="s">
        <v>23</v>
      </c>
      <c r="B24" s="12">
        <v>72000</v>
      </c>
      <c r="C24" s="12">
        <v>0</v>
      </c>
      <c r="D24" s="12">
        <v>0</v>
      </c>
      <c r="E24" s="12">
        <f t="shared" si="3"/>
        <v>72000</v>
      </c>
      <c r="F24" s="12">
        <v>0</v>
      </c>
      <c r="G24" s="47">
        <f t="shared" si="4"/>
        <v>72000</v>
      </c>
      <c r="H24" s="22"/>
      <c r="I24" s="21"/>
      <c r="J24" s="21"/>
      <c r="K24" s="21"/>
      <c r="L24" s="21"/>
      <c r="M24" s="21"/>
      <c r="N24" s="21"/>
      <c r="O24" s="21"/>
      <c r="P24" s="21"/>
    </row>
    <row r="25" spans="1:16" x14ac:dyDescent="0.25">
      <c r="A25" s="46" t="s">
        <v>24</v>
      </c>
      <c r="B25" s="12">
        <v>80280000</v>
      </c>
      <c r="C25" s="12">
        <v>0</v>
      </c>
      <c r="D25" s="12">
        <v>0</v>
      </c>
      <c r="E25" s="12">
        <f t="shared" si="3"/>
        <v>80280000</v>
      </c>
      <c r="F25" s="12">
        <v>87577520.010000125</v>
      </c>
      <c r="G25" s="47">
        <f t="shared" si="4"/>
        <v>-7297520.0100001246</v>
      </c>
      <c r="H25" s="22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46" t="s">
        <v>25</v>
      </c>
      <c r="B26" s="12">
        <v>20950000</v>
      </c>
      <c r="C26" s="12">
        <v>1500000</v>
      </c>
      <c r="D26" s="12">
        <v>0</v>
      </c>
      <c r="E26" s="12">
        <f t="shared" si="3"/>
        <v>22450000</v>
      </c>
      <c r="F26" s="12">
        <v>35546310.810000002</v>
      </c>
      <c r="G26" s="47">
        <f t="shared" si="4"/>
        <v>-13096310.810000002</v>
      </c>
      <c r="H26" s="22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46" t="s">
        <v>26</v>
      </c>
      <c r="B27" s="12">
        <v>3320000</v>
      </c>
      <c r="C27" s="12">
        <v>0</v>
      </c>
      <c r="D27" s="12">
        <v>0</v>
      </c>
      <c r="E27" s="12">
        <f t="shared" si="3"/>
        <v>3320000</v>
      </c>
      <c r="F27" s="12">
        <v>1727074.97</v>
      </c>
      <c r="G27" s="47">
        <f t="shared" si="4"/>
        <v>1592925.03</v>
      </c>
      <c r="H27" s="22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46" t="s">
        <v>27</v>
      </c>
      <c r="B28" s="12">
        <v>2150000</v>
      </c>
      <c r="C28" s="12">
        <v>0</v>
      </c>
      <c r="D28" s="12">
        <v>0</v>
      </c>
      <c r="E28" s="12">
        <f t="shared" si="3"/>
        <v>2150000</v>
      </c>
      <c r="F28" s="12">
        <v>3237847.5500000007</v>
      </c>
      <c r="G28" s="47">
        <f t="shared" si="4"/>
        <v>-1087847.5500000007</v>
      </c>
      <c r="H28" s="22"/>
      <c r="I28" s="21"/>
      <c r="J28" s="21"/>
      <c r="K28" s="21"/>
      <c r="L28" s="21"/>
      <c r="M28" s="21"/>
      <c r="N28" s="21"/>
      <c r="O28" s="21"/>
      <c r="P28" s="21"/>
    </row>
    <row r="29" spans="1:16" x14ac:dyDescent="0.25">
      <c r="A29" s="46" t="s">
        <v>28</v>
      </c>
      <c r="B29" s="12">
        <v>0</v>
      </c>
      <c r="C29" s="12">
        <v>0</v>
      </c>
      <c r="D29" s="12">
        <v>0</v>
      </c>
      <c r="E29" s="12">
        <f t="shared" si="3"/>
        <v>0</v>
      </c>
      <c r="F29" s="12">
        <v>0</v>
      </c>
      <c r="G29" s="47">
        <f t="shared" si="4"/>
        <v>0</v>
      </c>
      <c r="H29" s="22"/>
      <c r="I29" s="21"/>
      <c r="J29" s="21"/>
      <c r="K29" s="21"/>
      <c r="L29" s="21"/>
      <c r="M29" s="21"/>
      <c r="N29" s="21"/>
      <c r="O29" s="21"/>
      <c r="P29" s="21"/>
    </row>
    <row r="30" spans="1:16" x14ac:dyDescent="0.25">
      <c r="A30" s="46" t="s">
        <v>29</v>
      </c>
      <c r="B30" s="12">
        <v>25860000</v>
      </c>
      <c r="C30" s="12">
        <v>2000000</v>
      </c>
      <c r="D30" s="12">
        <v>0</v>
      </c>
      <c r="E30" s="12">
        <f t="shared" si="3"/>
        <v>27860000</v>
      </c>
      <c r="F30" s="12">
        <v>27545737.729999803</v>
      </c>
      <c r="G30" s="47">
        <f t="shared" si="4"/>
        <v>314262.27000019699</v>
      </c>
      <c r="H30" s="22"/>
      <c r="I30" s="21"/>
      <c r="J30" s="21"/>
      <c r="K30" s="21"/>
      <c r="L30" s="21"/>
      <c r="M30" s="21"/>
      <c r="N30" s="21"/>
      <c r="O30" s="21"/>
      <c r="P30" s="21"/>
    </row>
    <row r="31" spans="1:16" x14ac:dyDescent="0.25">
      <c r="A31" s="46" t="s">
        <v>30</v>
      </c>
      <c r="B31" s="12">
        <v>960000</v>
      </c>
      <c r="C31" s="12">
        <v>0</v>
      </c>
      <c r="D31" s="12">
        <v>0</v>
      </c>
      <c r="E31" s="12">
        <f t="shared" si="3"/>
        <v>960000</v>
      </c>
      <c r="F31" s="12">
        <v>1187960</v>
      </c>
      <c r="G31" s="47">
        <f t="shared" si="4"/>
        <v>-227960</v>
      </c>
      <c r="H31" s="22"/>
      <c r="I31" s="21"/>
      <c r="J31" s="21"/>
      <c r="K31" s="21"/>
      <c r="L31" s="21"/>
      <c r="M31" s="21"/>
      <c r="N31" s="21"/>
      <c r="O31" s="21"/>
      <c r="P31" s="21"/>
    </row>
    <row r="32" spans="1:16" x14ac:dyDescent="0.25">
      <c r="A32" s="46" t="s">
        <v>31</v>
      </c>
      <c r="B32" s="12">
        <v>0</v>
      </c>
      <c r="C32" s="12">
        <v>14350000</v>
      </c>
      <c r="D32" s="12">
        <v>0</v>
      </c>
      <c r="E32" s="12">
        <f t="shared" si="3"/>
        <v>14350000</v>
      </c>
      <c r="F32" s="12">
        <v>11819520</v>
      </c>
      <c r="G32" s="47">
        <f t="shared" si="4"/>
        <v>2530480</v>
      </c>
      <c r="H32" s="22"/>
      <c r="I32" s="21"/>
      <c r="J32" s="21"/>
      <c r="K32" s="21"/>
      <c r="L32" s="21"/>
      <c r="M32" s="21"/>
      <c r="N32" s="21"/>
      <c r="O32" s="21"/>
      <c r="P32" s="21"/>
    </row>
    <row r="33" spans="1:16" x14ac:dyDescent="0.25">
      <c r="A33" s="46" t="s">
        <v>32</v>
      </c>
      <c r="B33" s="12">
        <v>7810000</v>
      </c>
      <c r="C33" s="12">
        <v>12800000</v>
      </c>
      <c r="D33" s="12">
        <v>0</v>
      </c>
      <c r="E33" s="12">
        <f t="shared" si="3"/>
        <v>20610000</v>
      </c>
      <c r="F33" s="12">
        <v>34176664.629999995</v>
      </c>
      <c r="G33" s="47">
        <f t="shared" si="4"/>
        <v>-13566664.629999995</v>
      </c>
      <c r="H33" s="22"/>
      <c r="I33" s="21"/>
      <c r="J33" s="21"/>
      <c r="K33" s="21"/>
      <c r="L33" s="21"/>
      <c r="M33" s="21"/>
      <c r="N33" s="21"/>
      <c r="O33" s="21"/>
      <c r="P33" s="21"/>
    </row>
    <row r="34" spans="1:16" x14ac:dyDescent="0.25">
      <c r="A34" s="46" t="s">
        <v>33</v>
      </c>
      <c r="B34" s="12">
        <v>2212000</v>
      </c>
      <c r="C34" s="12">
        <v>1000000</v>
      </c>
      <c r="D34" s="12">
        <v>0</v>
      </c>
      <c r="E34" s="12">
        <f t="shared" si="3"/>
        <v>3212000</v>
      </c>
      <c r="F34" s="12">
        <v>5656400</v>
      </c>
      <c r="G34" s="47">
        <f t="shared" si="4"/>
        <v>-2444400</v>
      </c>
      <c r="H34" s="22"/>
      <c r="I34" s="21"/>
      <c r="J34" s="21"/>
      <c r="K34" s="21"/>
      <c r="L34" s="21"/>
      <c r="M34" s="21"/>
      <c r="N34" s="21"/>
      <c r="O34" s="21"/>
      <c r="P34" s="21"/>
    </row>
    <row r="35" spans="1:16" x14ac:dyDescent="0.25">
      <c r="A35" s="46" t="s">
        <v>34</v>
      </c>
      <c r="B35" s="12">
        <v>0</v>
      </c>
      <c r="C35" s="12">
        <v>0</v>
      </c>
      <c r="D35" s="12">
        <v>0</v>
      </c>
      <c r="E35" s="12">
        <f t="shared" si="3"/>
        <v>0</v>
      </c>
      <c r="F35" s="12">
        <v>101085</v>
      </c>
      <c r="G35" s="47">
        <f t="shared" si="4"/>
        <v>-101085</v>
      </c>
      <c r="H35" s="22"/>
      <c r="I35" s="21"/>
      <c r="J35" s="21"/>
      <c r="K35" s="21"/>
      <c r="L35" s="21"/>
      <c r="M35" s="21"/>
      <c r="N35" s="21"/>
      <c r="O35" s="21"/>
      <c r="P35" s="21"/>
    </row>
    <row r="36" spans="1:16" x14ac:dyDescent="0.25">
      <c r="A36" s="46" t="s">
        <v>35</v>
      </c>
      <c r="B36" s="12">
        <v>0</v>
      </c>
      <c r="C36" s="12">
        <v>159505</v>
      </c>
      <c r="D36" s="12">
        <v>0</v>
      </c>
      <c r="E36" s="12">
        <f t="shared" si="3"/>
        <v>159505</v>
      </c>
      <c r="F36" s="12">
        <v>853551</v>
      </c>
      <c r="G36" s="47">
        <f t="shared" si="4"/>
        <v>-694046</v>
      </c>
      <c r="H36" s="22"/>
      <c r="I36" s="21"/>
      <c r="J36" s="21"/>
      <c r="K36" s="21"/>
      <c r="L36" s="21"/>
      <c r="M36" s="21"/>
      <c r="N36" s="21"/>
      <c r="O36" s="21"/>
      <c r="P36" s="21"/>
    </row>
    <row r="37" spans="1:16" x14ac:dyDescent="0.25">
      <c r="A37" s="44" t="s">
        <v>36</v>
      </c>
      <c r="B37" s="10">
        <f>SUM(B38:B68)</f>
        <v>723933286</v>
      </c>
      <c r="C37" s="10">
        <f t="shared" ref="C37:F37" si="5">SUM(C38:C68)</f>
        <v>1636780331.3</v>
      </c>
      <c r="D37" s="10">
        <f t="shared" si="5"/>
        <v>0</v>
      </c>
      <c r="E37" s="10">
        <f t="shared" si="5"/>
        <v>2360713617.2999997</v>
      </c>
      <c r="F37" s="10">
        <f t="shared" si="5"/>
        <v>3015950356.8900051</v>
      </c>
      <c r="G37" s="43">
        <f>SUM(G38:G68)</f>
        <v>-655236739.59000552</v>
      </c>
      <c r="H37" s="22"/>
      <c r="I37" s="21"/>
      <c r="J37" s="21"/>
      <c r="K37" s="21"/>
      <c r="L37" s="21"/>
      <c r="M37" s="21"/>
      <c r="N37" s="21"/>
      <c r="O37" s="21"/>
      <c r="P37" s="21"/>
    </row>
    <row r="38" spans="1:16" x14ac:dyDescent="0.25">
      <c r="A38" s="46" t="s">
        <v>37</v>
      </c>
      <c r="B38" s="12">
        <v>5300000</v>
      </c>
      <c r="C38" s="12">
        <v>0</v>
      </c>
      <c r="D38" s="12">
        <v>0</v>
      </c>
      <c r="E38" s="12">
        <f t="shared" si="3"/>
        <v>5300000</v>
      </c>
      <c r="F38" s="12">
        <v>12136249.419999994</v>
      </c>
      <c r="G38" s="47">
        <f t="shared" si="4"/>
        <v>-6836249.4199999943</v>
      </c>
      <c r="H38" s="22"/>
      <c r="I38" s="21"/>
      <c r="J38" s="21"/>
      <c r="K38" s="21"/>
      <c r="L38" s="21"/>
      <c r="M38" s="21"/>
      <c r="N38" s="21"/>
      <c r="O38" s="21"/>
      <c r="P38" s="21"/>
    </row>
    <row r="39" spans="1:16" x14ac:dyDescent="0.25">
      <c r="A39" s="46" t="s">
        <v>38</v>
      </c>
      <c r="B39" s="12">
        <v>4380000</v>
      </c>
      <c r="C39" s="12">
        <v>0</v>
      </c>
      <c r="D39" s="12">
        <v>0</v>
      </c>
      <c r="E39" s="12">
        <f t="shared" si="3"/>
        <v>4380000</v>
      </c>
      <c r="F39" s="12">
        <v>6655314.1700000018</v>
      </c>
      <c r="G39" s="47">
        <f t="shared" si="4"/>
        <v>-2275314.1700000018</v>
      </c>
      <c r="H39" s="22"/>
      <c r="I39" s="21"/>
      <c r="J39" s="21"/>
      <c r="K39" s="21"/>
      <c r="L39" s="21"/>
      <c r="M39" s="21"/>
      <c r="N39" s="21"/>
      <c r="O39" s="21"/>
      <c r="P39" s="21"/>
    </row>
    <row r="40" spans="1:16" x14ac:dyDescent="0.25">
      <c r="A40" s="46" t="s">
        <v>39</v>
      </c>
      <c r="B40" s="12">
        <v>15900000</v>
      </c>
      <c r="C40" s="12">
        <v>9500000</v>
      </c>
      <c r="D40" s="12">
        <v>0</v>
      </c>
      <c r="E40" s="12">
        <f t="shared" si="3"/>
        <v>25400000</v>
      </c>
      <c r="F40" s="12">
        <v>50131966.400000021</v>
      </c>
      <c r="G40" s="47">
        <f t="shared" si="4"/>
        <v>-24731966.400000021</v>
      </c>
      <c r="H40" s="22"/>
      <c r="I40" s="21"/>
      <c r="J40" s="21"/>
      <c r="K40" s="21"/>
      <c r="L40" s="21"/>
      <c r="M40" s="21"/>
      <c r="N40" s="21"/>
      <c r="O40" s="21"/>
      <c r="P40" s="21"/>
    </row>
    <row r="41" spans="1:16" x14ac:dyDescent="0.25">
      <c r="A41" s="46" t="s">
        <v>40</v>
      </c>
      <c r="B41" s="12">
        <v>25600000</v>
      </c>
      <c r="C41" s="12">
        <v>5500000</v>
      </c>
      <c r="D41" s="12">
        <v>0</v>
      </c>
      <c r="E41" s="12">
        <f t="shared" si="3"/>
        <v>31100000</v>
      </c>
      <c r="F41" s="12">
        <v>48831522.100000054</v>
      </c>
      <c r="G41" s="47">
        <f t="shared" si="4"/>
        <v>-17731522.100000054</v>
      </c>
      <c r="H41" s="22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46" t="s">
        <v>41</v>
      </c>
      <c r="B42" s="12">
        <v>42374</v>
      </c>
      <c r="C42" s="12">
        <v>0</v>
      </c>
      <c r="D42" s="12">
        <v>0</v>
      </c>
      <c r="E42" s="12">
        <f t="shared" si="3"/>
        <v>42374</v>
      </c>
      <c r="F42" s="12">
        <v>0</v>
      </c>
      <c r="G42" s="47">
        <f t="shared" si="4"/>
        <v>42374</v>
      </c>
      <c r="H42" s="22"/>
      <c r="I42" s="21"/>
      <c r="J42" s="21"/>
      <c r="K42" s="21"/>
      <c r="L42" s="21"/>
      <c r="M42" s="21"/>
      <c r="N42" s="21"/>
      <c r="O42" s="21"/>
      <c r="P42" s="21"/>
    </row>
    <row r="43" spans="1:16" x14ac:dyDescent="0.25">
      <c r="A43" s="46" t="s">
        <v>42</v>
      </c>
      <c r="B43" s="12">
        <v>312</v>
      </c>
      <c r="C43" s="12">
        <v>0</v>
      </c>
      <c r="D43" s="12">
        <v>0</v>
      </c>
      <c r="E43" s="12">
        <f t="shared" si="3"/>
        <v>312</v>
      </c>
      <c r="F43" s="12">
        <v>0</v>
      </c>
      <c r="G43" s="47">
        <f t="shared" si="4"/>
        <v>312</v>
      </c>
      <c r="H43" s="22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46" t="s">
        <v>43</v>
      </c>
      <c r="B44" s="12">
        <v>1100000</v>
      </c>
      <c r="C44" s="12">
        <v>4716770</v>
      </c>
      <c r="D44" s="12">
        <v>0</v>
      </c>
      <c r="E44" s="12">
        <f t="shared" si="3"/>
        <v>5816770</v>
      </c>
      <c r="F44" s="12">
        <v>6974220</v>
      </c>
      <c r="G44" s="47">
        <f t="shared" si="4"/>
        <v>-1157450</v>
      </c>
      <c r="H44" s="22"/>
      <c r="I44" s="21"/>
      <c r="J44" s="21"/>
      <c r="K44" s="21"/>
      <c r="L44" s="21"/>
      <c r="M44" s="21"/>
      <c r="N44" s="21"/>
      <c r="O44" s="21"/>
      <c r="P44" s="21"/>
    </row>
    <row r="45" spans="1:16" x14ac:dyDescent="0.25">
      <c r="A45" s="46" t="s">
        <v>44</v>
      </c>
      <c r="B45" s="12">
        <v>20351</v>
      </c>
      <c r="C45" s="12">
        <v>0</v>
      </c>
      <c r="D45" s="12">
        <v>0</v>
      </c>
      <c r="E45" s="12">
        <f t="shared" si="3"/>
        <v>20351</v>
      </c>
      <c r="F45" s="12">
        <v>53559</v>
      </c>
      <c r="G45" s="47">
        <f t="shared" si="4"/>
        <v>-33208</v>
      </c>
      <c r="H45" s="22"/>
      <c r="I45" s="31"/>
      <c r="J45" s="21"/>
      <c r="K45" s="21"/>
      <c r="L45" s="21"/>
      <c r="M45" s="21"/>
      <c r="N45" s="21"/>
      <c r="O45" s="21"/>
      <c r="P45" s="21"/>
    </row>
    <row r="46" spans="1:16" x14ac:dyDescent="0.25">
      <c r="A46" s="46" t="s">
        <v>45</v>
      </c>
      <c r="B46" s="12">
        <v>44649</v>
      </c>
      <c r="C46" s="12">
        <v>7300000</v>
      </c>
      <c r="D46" s="12">
        <v>0</v>
      </c>
      <c r="E46" s="12">
        <f t="shared" si="3"/>
        <v>7344649</v>
      </c>
      <c r="F46" s="12">
        <v>9290814.2600000016</v>
      </c>
      <c r="G46" s="47">
        <f t="shared" si="4"/>
        <v>-1946165.2600000016</v>
      </c>
      <c r="H46" s="22"/>
      <c r="I46" s="31"/>
      <c r="J46" s="21"/>
      <c r="K46" s="21"/>
      <c r="L46" s="21"/>
      <c r="M46" s="21"/>
      <c r="N46" s="21"/>
      <c r="O46" s="21"/>
      <c r="P46" s="21"/>
    </row>
    <row r="47" spans="1:16" x14ac:dyDescent="0.25">
      <c r="A47" s="46" t="s">
        <v>46</v>
      </c>
      <c r="B47" s="12">
        <v>10300000</v>
      </c>
      <c r="C47" s="12">
        <v>3400000</v>
      </c>
      <c r="D47" s="12">
        <v>0</v>
      </c>
      <c r="E47" s="12">
        <f t="shared" si="3"/>
        <v>13700000</v>
      </c>
      <c r="F47" s="12">
        <v>22739666.700000029</v>
      </c>
      <c r="G47" s="47">
        <f t="shared" si="4"/>
        <v>-9039666.7000000291</v>
      </c>
      <c r="H47" s="22"/>
      <c r="I47" s="31"/>
      <c r="J47" s="21"/>
      <c r="K47" s="21"/>
      <c r="L47" s="21"/>
      <c r="M47" s="21"/>
      <c r="N47" s="21"/>
      <c r="O47" s="21"/>
      <c r="P47" s="21"/>
    </row>
    <row r="48" spans="1:16" x14ac:dyDescent="0.25">
      <c r="A48" s="46" t="s">
        <v>47</v>
      </c>
      <c r="B48" s="12">
        <v>16800000</v>
      </c>
      <c r="C48" s="12">
        <v>13200000</v>
      </c>
      <c r="D48" s="12">
        <v>0</v>
      </c>
      <c r="E48" s="12">
        <f t="shared" si="3"/>
        <v>30000000</v>
      </c>
      <c r="F48" s="12">
        <v>48904967.140000053</v>
      </c>
      <c r="G48" s="47">
        <f t="shared" si="4"/>
        <v>-18904967.140000053</v>
      </c>
      <c r="H48" s="22"/>
      <c r="I48" s="31"/>
      <c r="J48" s="21"/>
      <c r="K48" s="21"/>
      <c r="L48" s="21"/>
      <c r="M48" s="21"/>
      <c r="N48" s="21"/>
      <c r="O48" s="21"/>
      <c r="P48" s="21"/>
    </row>
    <row r="49" spans="1:16" x14ac:dyDescent="0.25">
      <c r="A49" s="46" t="s">
        <v>48</v>
      </c>
      <c r="B49" s="12">
        <v>790000</v>
      </c>
      <c r="C49" s="12">
        <v>0</v>
      </c>
      <c r="D49" s="12">
        <v>0</v>
      </c>
      <c r="E49" s="12">
        <f t="shared" si="3"/>
        <v>790000</v>
      </c>
      <c r="F49" s="12">
        <v>1361334.6999999993</v>
      </c>
      <c r="G49" s="47">
        <f t="shared" si="4"/>
        <v>-571334.69999999925</v>
      </c>
      <c r="H49" s="22"/>
      <c r="I49" s="31"/>
      <c r="J49" s="21"/>
      <c r="K49" s="21"/>
      <c r="L49" s="21"/>
      <c r="M49" s="21"/>
      <c r="N49" s="21"/>
      <c r="O49" s="21"/>
      <c r="P49" s="21"/>
    </row>
    <row r="50" spans="1:16" x14ac:dyDescent="0.25">
      <c r="A50" s="46" t="s">
        <v>49</v>
      </c>
      <c r="B50" s="12">
        <v>9000000</v>
      </c>
      <c r="C50" s="12">
        <v>0</v>
      </c>
      <c r="D50" s="12">
        <v>0</v>
      </c>
      <c r="E50" s="12">
        <f t="shared" si="3"/>
        <v>9000000</v>
      </c>
      <c r="F50" s="12">
        <v>14472150</v>
      </c>
      <c r="G50" s="47">
        <f t="shared" si="4"/>
        <v>-5472150</v>
      </c>
      <c r="H50" s="22"/>
      <c r="I50" s="31"/>
      <c r="J50" s="21"/>
      <c r="K50" s="21"/>
      <c r="L50" s="21"/>
      <c r="M50" s="21"/>
      <c r="N50" s="21"/>
      <c r="O50" s="21"/>
      <c r="P50" s="21"/>
    </row>
    <row r="51" spans="1:16" x14ac:dyDescent="0.25">
      <c r="A51" s="46" t="s">
        <v>50</v>
      </c>
      <c r="B51" s="12">
        <v>18000</v>
      </c>
      <c r="C51" s="12">
        <v>0</v>
      </c>
      <c r="D51" s="12">
        <v>0</v>
      </c>
      <c r="E51" s="12">
        <f t="shared" si="3"/>
        <v>18000</v>
      </c>
      <c r="F51" s="12">
        <v>90003.88</v>
      </c>
      <c r="G51" s="47">
        <f t="shared" si="4"/>
        <v>-72003.88</v>
      </c>
      <c r="H51" s="22"/>
      <c r="I51" s="31"/>
      <c r="J51" s="21"/>
      <c r="K51" s="21"/>
      <c r="L51" s="21"/>
      <c r="M51" s="21"/>
      <c r="N51" s="21"/>
      <c r="O51" s="21"/>
      <c r="P51" s="21"/>
    </row>
    <row r="52" spans="1:16" x14ac:dyDescent="0.25">
      <c r="A52" s="46" t="s">
        <v>51</v>
      </c>
      <c r="B52" s="12">
        <v>122000000</v>
      </c>
      <c r="C52" s="12">
        <v>78705568.430000007</v>
      </c>
      <c r="D52" s="12">
        <v>0</v>
      </c>
      <c r="E52" s="12">
        <f t="shared" si="3"/>
        <v>200705568.43000001</v>
      </c>
      <c r="F52" s="12">
        <v>160881143.82000068</v>
      </c>
      <c r="G52" s="47">
        <f t="shared" si="4"/>
        <v>39824424.609999329</v>
      </c>
      <c r="H52" s="22"/>
      <c r="I52" s="31"/>
      <c r="J52" s="21"/>
      <c r="K52" s="21"/>
      <c r="L52" s="21"/>
      <c r="M52" s="21"/>
      <c r="N52" s="21"/>
      <c r="O52" s="21"/>
      <c r="P52" s="21"/>
    </row>
    <row r="53" spans="1:16" x14ac:dyDescent="0.25">
      <c r="A53" s="46" t="s">
        <v>52</v>
      </c>
      <c r="B53" s="12">
        <v>500000000</v>
      </c>
      <c r="C53" s="12">
        <v>1514457992.8699999</v>
      </c>
      <c r="D53" s="12">
        <v>0</v>
      </c>
      <c r="E53" s="12">
        <f t="shared" si="3"/>
        <v>2014457992.8699999</v>
      </c>
      <c r="F53" s="12">
        <v>2604446225.0500045</v>
      </c>
      <c r="G53" s="47">
        <f t="shared" si="4"/>
        <v>-589988232.1800046</v>
      </c>
      <c r="H53" s="22"/>
      <c r="I53" s="31"/>
      <c r="J53" s="21"/>
      <c r="K53" s="21"/>
      <c r="L53" s="21"/>
      <c r="M53" s="21"/>
      <c r="N53" s="21"/>
      <c r="O53" s="21"/>
      <c r="P53" s="21"/>
    </row>
    <row r="54" spans="1:16" x14ac:dyDescent="0.25">
      <c r="A54" s="46" t="s">
        <v>53</v>
      </c>
      <c r="B54" s="12">
        <v>800000</v>
      </c>
      <c r="C54" s="12">
        <v>0</v>
      </c>
      <c r="D54" s="12">
        <v>0</v>
      </c>
      <c r="E54" s="12">
        <f t="shared" si="3"/>
        <v>800000</v>
      </c>
      <c r="F54" s="12">
        <v>1671492.62</v>
      </c>
      <c r="G54" s="47">
        <f t="shared" si="4"/>
        <v>-871492.62000000011</v>
      </c>
      <c r="H54" s="22"/>
      <c r="I54" s="31"/>
      <c r="J54" s="21"/>
      <c r="K54" s="21"/>
      <c r="L54" s="21"/>
      <c r="M54" s="21"/>
      <c r="N54" s="21"/>
      <c r="O54" s="21"/>
      <c r="P54" s="21"/>
    </row>
    <row r="55" spans="1:16" x14ac:dyDescent="0.25">
      <c r="A55" s="46" t="s">
        <v>54</v>
      </c>
      <c r="B55" s="12">
        <v>1000000</v>
      </c>
      <c r="C55" s="12">
        <v>0</v>
      </c>
      <c r="D55" s="12">
        <v>0</v>
      </c>
      <c r="E55" s="12">
        <f t="shared" si="3"/>
        <v>1000000</v>
      </c>
      <c r="F55" s="12">
        <v>2557968.46</v>
      </c>
      <c r="G55" s="47">
        <f t="shared" si="4"/>
        <v>-1557968.46</v>
      </c>
      <c r="H55" s="22"/>
      <c r="I55" s="31"/>
      <c r="J55" s="21"/>
      <c r="K55" s="21"/>
      <c r="L55" s="21"/>
      <c r="M55" s="21"/>
      <c r="N55" s="21"/>
      <c r="O55" s="21"/>
      <c r="P55" s="21"/>
    </row>
    <row r="56" spans="1:16" x14ac:dyDescent="0.25">
      <c r="A56" s="46" t="s">
        <v>55</v>
      </c>
      <c r="B56" s="12">
        <v>300000</v>
      </c>
      <c r="C56" s="12">
        <v>0</v>
      </c>
      <c r="D56" s="12">
        <v>0</v>
      </c>
      <c r="E56" s="12">
        <f t="shared" si="3"/>
        <v>300000</v>
      </c>
      <c r="F56" s="12">
        <v>221419</v>
      </c>
      <c r="G56" s="47">
        <f t="shared" si="4"/>
        <v>78581</v>
      </c>
      <c r="H56" s="22"/>
      <c r="I56" s="31"/>
      <c r="J56" s="21"/>
      <c r="K56" s="21"/>
      <c r="L56" s="21"/>
      <c r="M56" s="21"/>
      <c r="N56" s="21"/>
      <c r="O56" s="21"/>
      <c r="P56" s="21"/>
    </row>
    <row r="57" spans="1:16" x14ac:dyDescent="0.25">
      <c r="A57" s="46" t="s">
        <v>56</v>
      </c>
      <c r="B57" s="12">
        <v>25000</v>
      </c>
      <c r="C57" s="12">
        <v>0</v>
      </c>
      <c r="D57" s="12">
        <v>0</v>
      </c>
      <c r="E57" s="12">
        <f t="shared" si="3"/>
        <v>25000</v>
      </c>
      <c r="F57" s="12">
        <v>20295</v>
      </c>
      <c r="G57" s="47">
        <f t="shared" si="4"/>
        <v>4705</v>
      </c>
      <c r="H57" s="22"/>
      <c r="I57" s="31"/>
      <c r="J57" s="21"/>
      <c r="K57" s="21"/>
      <c r="L57" s="21"/>
      <c r="M57" s="21"/>
      <c r="N57" s="21"/>
      <c r="O57" s="21"/>
      <c r="P57" s="21"/>
    </row>
    <row r="58" spans="1:16" x14ac:dyDescent="0.25">
      <c r="A58" s="46" t="s">
        <v>57</v>
      </c>
      <c r="B58" s="12">
        <v>8000000</v>
      </c>
      <c r="C58" s="12">
        <v>0</v>
      </c>
      <c r="D58" s="12">
        <v>0</v>
      </c>
      <c r="E58" s="12">
        <f t="shared" si="3"/>
        <v>8000000</v>
      </c>
      <c r="F58" s="12">
        <v>744000</v>
      </c>
      <c r="G58" s="47">
        <f t="shared" si="4"/>
        <v>7256000</v>
      </c>
      <c r="H58" s="22"/>
      <c r="I58" s="31"/>
      <c r="J58" s="21"/>
      <c r="K58" s="21"/>
      <c r="L58" s="21"/>
      <c r="M58" s="21"/>
      <c r="N58" s="21"/>
      <c r="O58" s="21"/>
      <c r="P58" s="21"/>
    </row>
    <row r="59" spans="1:16" x14ac:dyDescent="0.25">
      <c r="A59" s="46" t="s">
        <v>58</v>
      </c>
      <c r="B59" s="12">
        <v>0</v>
      </c>
      <c r="C59" s="12">
        <v>0</v>
      </c>
      <c r="D59" s="12">
        <v>0</v>
      </c>
      <c r="E59" s="12">
        <f t="shared" si="3"/>
        <v>0</v>
      </c>
      <c r="F59" s="12">
        <v>2183666.0700000003</v>
      </c>
      <c r="G59" s="47">
        <f t="shared" si="4"/>
        <v>-2183666.0700000003</v>
      </c>
      <c r="H59" s="22"/>
      <c r="I59" s="31"/>
      <c r="J59" s="21"/>
      <c r="K59" s="21"/>
      <c r="L59" s="21"/>
      <c r="M59" s="21"/>
      <c r="N59" s="21"/>
      <c r="O59" s="21"/>
      <c r="P59" s="21"/>
    </row>
    <row r="60" spans="1:16" x14ac:dyDescent="0.25">
      <c r="A60" s="46" t="s">
        <v>59</v>
      </c>
      <c r="B60" s="12">
        <v>12600</v>
      </c>
      <c r="C60" s="12">
        <v>0</v>
      </c>
      <c r="D60" s="12">
        <v>0</v>
      </c>
      <c r="E60" s="12">
        <f t="shared" si="3"/>
        <v>12600</v>
      </c>
      <c r="F60" s="12">
        <v>0</v>
      </c>
      <c r="G60" s="47">
        <f t="shared" si="4"/>
        <v>12600</v>
      </c>
      <c r="H60" s="22"/>
      <c r="I60" s="31"/>
      <c r="J60" s="21"/>
      <c r="K60" s="21"/>
      <c r="L60" s="21"/>
      <c r="M60" s="21"/>
      <c r="N60" s="21"/>
      <c r="O60" s="21"/>
      <c r="P60" s="21"/>
    </row>
    <row r="61" spans="1:16" x14ac:dyDescent="0.25">
      <c r="A61" s="46" t="s">
        <v>60</v>
      </c>
      <c r="B61" s="12">
        <v>2000000</v>
      </c>
      <c r="C61" s="12">
        <v>0</v>
      </c>
      <c r="D61" s="12">
        <v>0</v>
      </c>
      <c r="E61" s="12">
        <f t="shared" si="3"/>
        <v>2000000</v>
      </c>
      <c r="F61" s="12">
        <v>1646725.2699999998</v>
      </c>
      <c r="G61" s="47">
        <f t="shared" si="4"/>
        <v>353274.73000000021</v>
      </c>
      <c r="H61" s="22"/>
      <c r="I61" s="31"/>
      <c r="J61" s="21"/>
      <c r="K61" s="21"/>
      <c r="L61" s="21"/>
      <c r="M61" s="21"/>
      <c r="N61" s="21"/>
      <c r="O61" s="21"/>
      <c r="P61" s="21"/>
    </row>
    <row r="62" spans="1:16" x14ac:dyDescent="0.25">
      <c r="A62" s="46" t="s">
        <v>61</v>
      </c>
      <c r="B62" s="12">
        <v>500000</v>
      </c>
      <c r="C62" s="12">
        <v>0</v>
      </c>
      <c r="D62" s="12">
        <v>0</v>
      </c>
      <c r="E62" s="12">
        <f t="shared" si="3"/>
        <v>500000</v>
      </c>
      <c r="F62" s="12">
        <v>16783000</v>
      </c>
      <c r="G62" s="47">
        <f t="shared" si="4"/>
        <v>-16283000</v>
      </c>
      <c r="H62" s="22"/>
      <c r="I62" s="31"/>
      <c r="J62" s="21"/>
      <c r="K62" s="21"/>
      <c r="L62" s="21"/>
      <c r="M62" s="21"/>
      <c r="N62" s="21"/>
      <c r="O62" s="21"/>
      <c r="P62" s="21"/>
    </row>
    <row r="63" spans="1:16" x14ac:dyDescent="0.25">
      <c r="A63" s="46" t="s">
        <v>62</v>
      </c>
      <c r="B63" s="12">
        <v>0</v>
      </c>
      <c r="C63" s="12">
        <v>0</v>
      </c>
      <c r="D63" s="12">
        <v>0</v>
      </c>
      <c r="E63" s="12">
        <f t="shared" si="3"/>
        <v>0</v>
      </c>
      <c r="F63" s="12">
        <v>2113553.830000001</v>
      </c>
      <c r="G63" s="47">
        <f t="shared" si="4"/>
        <v>-2113553.830000001</v>
      </c>
      <c r="H63" s="22"/>
      <c r="I63" s="31"/>
      <c r="J63" s="21"/>
      <c r="K63" s="21"/>
      <c r="L63" s="21"/>
      <c r="M63" s="21"/>
      <c r="N63" s="21"/>
      <c r="O63" s="21"/>
      <c r="P63" s="21"/>
    </row>
    <row r="64" spans="1:16" x14ac:dyDescent="0.25">
      <c r="A64" s="46" t="s">
        <v>63</v>
      </c>
      <c r="B64" s="12">
        <v>0</v>
      </c>
      <c r="C64" s="12">
        <v>0</v>
      </c>
      <c r="D64" s="12">
        <v>0</v>
      </c>
      <c r="E64" s="12">
        <f t="shared" si="3"/>
        <v>0</v>
      </c>
      <c r="F64" s="12">
        <v>1700</v>
      </c>
      <c r="G64" s="47">
        <f t="shared" si="4"/>
        <v>-1700</v>
      </c>
      <c r="H64" s="22"/>
      <c r="I64" s="31"/>
      <c r="J64" s="21"/>
      <c r="K64" s="21"/>
      <c r="L64" s="21"/>
      <c r="M64" s="21"/>
      <c r="N64" s="21"/>
      <c r="O64" s="21"/>
      <c r="P64" s="21"/>
    </row>
    <row r="65" spans="1:16" x14ac:dyDescent="0.25">
      <c r="A65" s="46" t="s">
        <v>64</v>
      </c>
      <c r="B65" s="12">
        <v>0</v>
      </c>
      <c r="C65" s="12">
        <v>0</v>
      </c>
      <c r="D65" s="12">
        <v>0</v>
      </c>
      <c r="E65" s="12">
        <f t="shared" si="3"/>
        <v>0</v>
      </c>
      <c r="F65" s="12">
        <v>5000</v>
      </c>
      <c r="G65" s="47">
        <f t="shared" si="4"/>
        <v>-5000</v>
      </c>
      <c r="H65" s="22"/>
      <c r="I65" s="31"/>
      <c r="J65" s="21"/>
      <c r="K65" s="21"/>
      <c r="L65" s="21"/>
      <c r="M65" s="21"/>
      <c r="N65" s="21"/>
      <c r="O65" s="21"/>
      <c r="P65" s="21"/>
    </row>
    <row r="66" spans="1:16" x14ac:dyDescent="0.25">
      <c r="A66" s="46" t="s">
        <v>65</v>
      </c>
      <c r="B66" s="12">
        <v>0</v>
      </c>
      <c r="C66" s="12">
        <v>0</v>
      </c>
      <c r="D66" s="12">
        <v>0</v>
      </c>
      <c r="E66" s="12">
        <f t="shared" si="3"/>
        <v>0</v>
      </c>
      <c r="F66" s="12">
        <v>17010</v>
      </c>
      <c r="G66" s="47">
        <f t="shared" si="4"/>
        <v>-17010</v>
      </c>
      <c r="H66" s="22"/>
      <c r="I66" s="31"/>
      <c r="J66" s="21"/>
      <c r="K66" s="21"/>
      <c r="L66" s="21"/>
      <c r="M66" s="21"/>
      <c r="N66" s="21"/>
      <c r="O66" s="21"/>
      <c r="P66" s="21"/>
    </row>
    <row r="67" spans="1:16" x14ac:dyDescent="0.25">
      <c r="A67" s="46" t="s">
        <v>66</v>
      </c>
      <c r="B67" s="12">
        <v>0</v>
      </c>
      <c r="C67" s="12">
        <v>0</v>
      </c>
      <c r="D67" s="12">
        <v>0</v>
      </c>
      <c r="E67" s="12">
        <f>+B67+C67+D67</f>
        <v>0</v>
      </c>
      <c r="F67" s="12">
        <v>15390</v>
      </c>
      <c r="G67" s="47">
        <f>+E67-F67</f>
        <v>-15390</v>
      </c>
      <c r="H67" s="22"/>
      <c r="I67" s="31"/>
      <c r="J67" s="21"/>
      <c r="K67" s="21"/>
      <c r="L67" s="21"/>
      <c r="M67" s="21"/>
      <c r="N67" s="21"/>
      <c r="O67" s="21"/>
      <c r="P67" s="21"/>
    </row>
    <row r="68" spans="1:16" x14ac:dyDescent="0.25">
      <c r="A68" s="48" t="s">
        <v>67</v>
      </c>
      <c r="B68" s="12">
        <v>0</v>
      </c>
      <c r="C68" s="12">
        <v>0</v>
      </c>
      <c r="D68" s="12">
        <v>0</v>
      </c>
      <c r="E68" s="12">
        <v>0</v>
      </c>
      <c r="F68" s="12">
        <v>1000000</v>
      </c>
      <c r="G68" s="47">
        <f>+E68-F68</f>
        <v>-1000000</v>
      </c>
      <c r="H68" s="22"/>
      <c r="I68" s="31"/>
      <c r="J68" s="21"/>
      <c r="K68" s="21"/>
      <c r="L68" s="21"/>
      <c r="M68" s="21"/>
      <c r="N68" s="21"/>
      <c r="O68" s="21"/>
      <c r="P68" s="21"/>
    </row>
    <row r="69" spans="1:16" x14ac:dyDescent="0.25">
      <c r="A69" s="40" t="s">
        <v>68</v>
      </c>
      <c r="B69" s="9">
        <f t="shared" ref="B69:G69" si="6">SUM(B70+B82)</f>
        <v>2489018760</v>
      </c>
      <c r="C69" s="9">
        <f t="shared" si="6"/>
        <v>974634232.87</v>
      </c>
      <c r="D69" s="9">
        <f t="shared" si="6"/>
        <v>0</v>
      </c>
      <c r="E69" s="9">
        <f t="shared" si="6"/>
        <v>3463652992.8699999</v>
      </c>
      <c r="F69" s="9">
        <f t="shared" si="6"/>
        <v>3941365325.8199992</v>
      </c>
      <c r="G69" s="41">
        <f t="shared" si="6"/>
        <v>-477712332.94999933</v>
      </c>
      <c r="H69" s="22"/>
      <c r="I69" s="31"/>
      <c r="J69" s="21"/>
      <c r="K69" s="21"/>
      <c r="L69" s="21"/>
      <c r="M69" s="21"/>
      <c r="N69" s="21"/>
      <c r="O69" s="21"/>
      <c r="P69" s="21"/>
    </row>
    <row r="70" spans="1:16" x14ac:dyDescent="0.25">
      <c r="A70" s="42" t="s">
        <v>69</v>
      </c>
      <c r="B70" s="11">
        <f>SUM(B71:B81)</f>
        <v>2489018760</v>
      </c>
      <c r="C70" s="11">
        <f>SUM(C71:C81)</f>
        <v>960935600.73000002</v>
      </c>
      <c r="D70" s="11">
        <v>0</v>
      </c>
      <c r="E70" s="11">
        <f>+B70+C70+D70</f>
        <v>3449954360.73</v>
      </c>
      <c r="F70" s="11">
        <f>SUM(F71:F81)</f>
        <v>3927771913.6799994</v>
      </c>
      <c r="G70" s="45">
        <f>+E70-F70</f>
        <v>-477817552.94999933</v>
      </c>
      <c r="H70" s="22"/>
      <c r="I70" s="31"/>
      <c r="J70" s="21"/>
      <c r="K70" s="22"/>
      <c r="L70" s="21"/>
      <c r="M70" s="21"/>
      <c r="N70" s="21"/>
      <c r="O70" s="21"/>
      <c r="P70" s="21"/>
    </row>
    <row r="71" spans="1:16" x14ac:dyDescent="0.25">
      <c r="A71" s="49" t="s">
        <v>70</v>
      </c>
      <c r="B71" s="12">
        <v>1372455325</v>
      </c>
      <c r="C71" s="12">
        <v>334750000</v>
      </c>
      <c r="D71" s="12">
        <v>0</v>
      </c>
      <c r="E71" s="12">
        <f>+B71+C71+D71</f>
        <v>1707205325</v>
      </c>
      <c r="F71" s="12">
        <v>2063970099.3999991</v>
      </c>
      <c r="G71" s="47">
        <f>+E71-F71</f>
        <v>-356764774.39999914</v>
      </c>
      <c r="H71" s="22"/>
      <c r="I71" s="31"/>
      <c r="J71" s="21"/>
      <c r="K71" s="22"/>
      <c r="L71" s="21"/>
      <c r="M71" s="21"/>
      <c r="N71" s="21"/>
      <c r="O71" s="21"/>
      <c r="P71" s="21"/>
    </row>
    <row r="72" spans="1:16" x14ac:dyDescent="0.25">
      <c r="A72" s="49" t="s">
        <v>71</v>
      </c>
      <c r="B72" s="12">
        <v>87189705</v>
      </c>
      <c r="C72" s="12">
        <v>0</v>
      </c>
      <c r="D72" s="12">
        <v>0</v>
      </c>
      <c r="E72" s="12">
        <f t="shared" ref="E72:E80" si="7">+B72+C72+D72</f>
        <v>87189705</v>
      </c>
      <c r="F72" s="12">
        <v>97711418.500000045</v>
      </c>
      <c r="G72" s="47">
        <f t="shared" ref="G72:G80" si="8">+E72-F72</f>
        <v>-10521713.500000045</v>
      </c>
      <c r="H72" s="22"/>
      <c r="I72" s="31"/>
      <c r="J72" s="21"/>
      <c r="K72" s="22"/>
      <c r="L72" s="21"/>
      <c r="M72" s="21"/>
      <c r="N72" s="21"/>
      <c r="O72" s="21"/>
      <c r="P72" s="21"/>
    </row>
    <row r="73" spans="1:16" x14ac:dyDescent="0.25">
      <c r="A73" s="49" t="s">
        <v>72</v>
      </c>
      <c r="B73" s="12">
        <v>841254670</v>
      </c>
      <c r="C73" s="12">
        <v>0</v>
      </c>
      <c r="D73" s="12">
        <v>0</v>
      </c>
      <c r="E73" s="12">
        <f t="shared" si="7"/>
        <v>841254670</v>
      </c>
      <c r="F73" s="12">
        <v>872090177.19000006</v>
      </c>
      <c r="G73" s="47">
        <f t="shared" si="8"/>
        <v>-30835507.190000057</v>
      </c>
      <c r="H73" s="22"/>
      <c r="I73" s="22"/>
      <c r="J73" s="21"/>
      <c r="K73" s="22"/>
      <c r="L73" s="21"/>
      <c r="M73" s="21"/>
      <c r="N73" s="21"/>
      <c r="O73" s="21"/>
      <c r="P73" s="21"/>
    </row>
    <row r="74" spans="1:16" x14ac:dyDescent="0.25">
      <c r="A74" s="49" t="s">
        <v>73</v>
      </c>
      <c r="B74" s="12">
        <v>187119060</v>
      </c>
      <c r="C74" s="12">
        <v>31000000</v>
      </c>
      <c r="D74" s="12">
        <v>0</v>
      </c>
      <c r="E74" s="12">
        <f t="shared" si="7"/>
        <v>218119060</v>
      </c>
      <c r="F74" s="12">
        <v>249081612.20000002</v>
      </c>
      <c r="G74" s="47">
        <f t="shared" si="8"/>
        <v>-30962552.200000018</v>
      </c>
      <c r="H74" s="22"/>
      <c r="I74" s="22"/>
      <c r="J74" s="21"/>
      <c r="K74" s="22"/>
      <c r="L74" s="21"/>
      <c r="M74" s="21"/>
      <c r="N74" s="21"/>
      <c r="O74" s="21"/>
      <c r="P74" s="21"/>
    </row>
    <row r="75" spans="1:16" x14ac:dyDescent="0.25">
      <c r="A75" s="49" t="s">
        <v>74</v>
      </c>
      <c r="B75" s="12">
        <v>0</v>
      </c>
      <c r="C75" s="12">
        <v>32559267.109999999</v>
      </c>
      <c r="D75" s="12">
        <v>0</v>
      </c>
      <c r="E75" s="12">
        <f t="shared" si="7"/>
        <v>32559267.109999999</v>
      </c>
      <c r="F75" s="12">
        <v>32559267.110000003</v>
      </c>
      <c r="G75" s="47">
        <f t="shared" si="8"/>
        <v>0</v>
      </c>
      <c r="H75" s="22"/>
      <c r="I75" s="22"/>
      <c r="J75" s="21"/>
      <c r="K75" s="22"/>
      <c r="L75" s="21"/>
      <c r="M75" s="21"/>
      <c r="N75" s="21"/>
      <c r="O75" s="21"/>
      <c r="P75" s="21"/>
    </row>
    <row r="76" spans="1:16" x14ac:dyDescent="0.25">
      <c r="A76" s="49" t="s">
        <v>75</v>
      </c>
      <c r="B76" s="12">
        <v>0</v>
      </c>
      <c r="C76" s="12">
        <v>1242381.33</v>
      </c>
      <c r="D76" s="12">
        <v>0</v>
      </c>
      <c r="E76" s="12">
        <f t="shared" si="7"/>
        <v>1242381.33</v>
      </c>
      <c r="F76" s="12">
        <v>1242381.33</v>
      </c>
      <c r="G76" s="47">
        <f t="shared" si="8"/>
        <v>0</v>
      </c>
      <c r="H76" s="22"/>
      <c r="I76" s="22"/>
      <c r="J76" s="21"/>
      <c r="K76" s="22"/>
      <c r="L76" s="21"/>
      <c r="M76" s="21"/>
      <c r="N76" s="21"/>
      <c r="O76" s="21"/>
      <c r="P76" s="21"/>
    </row>
    <row r="77" spans="1:16" x14ac:dyDescent="0.25">
      <c r="A77" s="49" t="s">
        <v>76</v>
      </c>
      <c r="B77" s="12">
        <v>0</v>
      </c>
      <c r="C77" s="12">
        <v>7006311.71</v>
      </c>
      <c r="D77" s="12">
        <v>0</v>
      </c>
      <c r="E77" s="12">
        <f t="shared" si="7"/>
        <v>7006311.71</v>
      </c>
      <c r="F77" s="12">
        <v>7006311.7100000009</v>
      </c>
      <c r="G77" s="47">
        <f t="shared" si="8"/>
        <v>0</v>
      </c>
      <c r="H77" s="22"/>
      <c r="I77" s="22"/>
      <c r="J77" s="21"/>
      <c r="K77" s="22"/>
      <c r="L77" s="21"/>
      <c r="M77" s="21"/>
      <c r="N77" s="21"/>
      <c r="O77" s="21"/>
      <c r="P77" s="21"/>
    </row>
    <row r="78" spans="1:16" x14ac:dyDescent="0.25">
      <c r="A78" s="49" t="s">
        <v>77</v>
      </c>
      <c r="B78" s="12">
        <v>0</v>
      </c>
      <c r="C78" s="12">
        <v>3045288.9699999997</v>
      </c>
      <c r="D78" s="12">
        <v>0</v>
      </c>
      <c r="E78" s="12">
        <f t="shared" si="7"/>
        <v>3045288.9699999997</v>
      </c>
      <c r="F78" s="12">
        <v>3045288.97</v>
      </c>
      <c r="G78" s="47">
        <f t="shared" si="8"/>
        <v>0</v>
      </c>
      <c r="H78" s="22"/>
      <c r="I78" s="22"/>
      <c r="J78" s="21"/>
      <c r="K78" s="22"/>
      <c r="L78" s="21"/>
      <c r="M78" s="21"/>
      <c r="N78" s="21"/>
      <c r="O78" s="21"/>
      <c r="P78" s="21"/>
    </row>
    <row r="79" spans="1:16" x14ac:dyDescent="0.25">
      <c r="A79" s="49" t="s">
        <v>78</v>
      </c>
      <c r="B79" s="12">
        <v>0</v>
      </c>
      <c r="C79" s="12">
        <v>525694928</v>
      </c>
      <c r="D79" s="12">
        <v>0</v>
      </c>
      <c r="E79" s="12">
        <f t="shared" si="7"/>
        <v>525694928</v>
      </c>
      <c r="F79" s="12">
        <v>573758762.00999999</v>
      </c>
      <c r="G79" s="47">
        <f t="shared" si="8"/>
        <v>-48063834.00999999</v>
      </c>
      <c r="H79" s="32"/>
      <c r="I79" s="21"/>
      <c r="J79" s="21"/>
      <c r="K79" s="22"/>
      <c r="L79" s="21"/>
      <c r="M79" s="21"/>
      <c r="N79" s="21"/>
      <c r="O79" s="21"/>
      <c r="P79" s="21"/>
    </row>
    <row r="80" spans="1:16" x14ac:dyDescent="0.25">
      <c r="A80" s="49" t="s">
        <v>79</v>
      </c>
      <c r="B80" s="12">
        <v>1000000</v>
      </c>
      <c r="C80" s="12">
        <v>3958001.55</v>
      </c>
      <c r="D80" s="12">
        <f>SUM(D69:D69)</f>
        <v>0</v>
      </c>
      <c r="E80" s="12">
        <f t="shared" si="7"/>
        <v>4958001.55</v>
      </c>
      <c r="F80" s="12">
        <v>4958001.55</v>
      </c>
      <c r="G80" s="47">
        <f t="shared" si="8"/>
        <v>0</v>
      </c>
      <c r="H80" s="20"/>
      <c r="I80" s="22"/>
      <c r="J80" s="20"/>
      <c r="K80" s="22"/>
      <c r="L80" s="21"/>
      <c r="M80" s="21"/>
      <c r="N80" s="21"/>
      <c r="O80" s="21"/>
      <c r="P80" s="21"/>
    </row>
    <row r="81" spans="1:16" x14ac:dyDescent="0.25">
      <c r="A81" s="49" t="s">
        <v>80</v>
      </c>
      <c r="B81" s="12">
        <v>0</v>
      </c>
      <c r="C81" s="12">
        <v>21679422.060000002</v>
      </c>
      <c r="D81" s="12">
        <v>0</v>
      </c>
      <c r="E81" s="12">
        <f>+B81+C81+D81</f>
        <v>21679422.060000002</v>
      </c>
      <c r="F81" s="12">
        <v>22348593.709999997</v>
      </c>
      <c r="G81" s="47">
        <f>+E81-F81</f>
        <v>-669171.64999999478</v>
      </c>
      <c r="H81" s="22"/>
      <c r="I81" s="21"/>
      <c r="J81" s="21"/>
      <c r="K81" s="22"/>
      <c r="L81" s="21"/>
      <c r="M81" s="21"/>
      <c r="N81" s="21"/>
      <c r="O81" s="21"/>
      <c r="P81" s="21"/>
    </row>
    <row r="82" spans="1:16" x14ac:dyDescent="0.25">
      <c r="A82" s="42" t="s">
        <v>81</v>
      </c>
      <c r="B82" s="11">
        <f>SUM(B83:B89)</f>
        <v>0</v>
      </c>
      <c r="C82" s="11">
        <f t="shared" ref="C82:G82" si="9">SUM(C83:C89)</f>
        <v>13698632.140000001</v>
      </c>
      <c r="D82" s="11">
        <f t="shared" si="9"/>
        <v>0</v>
      </c>
      <c r="E82" s="11">
        <f t="shared" si="9"/>
        <v>13698632.140000001</v>
      </c>
      <c r="F82" s="11">
        <f t="shared" si="9"/>
        <v>13593412.140000001</v>
      </c>
      <c r="G82" s="45">
        <f t="shared" si="9"/>
        <v>105220.00000000093</v>
      </c>
      <c r="H82" s="22"/>
      <c r="I82" s="21"/>
      <c r="J82" s="21"/>
      <c r="K82" s="22"/>
      <c r="L82" s="21"/>
      <c r="M82" s="21"/>
      <c r="N82" s="21"/>
      <c r="O82" s="21"/>
      <c r="P82" s="21"/>
    </row>
    <row r="83" spans="1:16" x14ac:dyDescent="0.25">
      <c r="A83" s="46" t="s">
        <v>82</v>
      </c>
      <c r="B83" s="12">
        <v>0</v>
      </c>
      <c r="C83" s="12">
        <v>800000</v>
      </c>
      <c r="D83" s="12">
        <f t="shared" ref="D83:D85" si="10">SUM(D84+D85)</f>
        <v>0</v>
      </c>
      <c r="E83" s="12">
        <f>+B83+C83+D83</f>
        <v>800000</v>
      </c>
      <c r="F83" s="12">
        <v>800000</v>
      </c>
      <c r="G83" s="47">
        <f>+E83-F83</f>
        <v>0</v>
      </c>
      <c r="H83" s="22"/>
      <c r="I83" s="21"/>
      <c r="J83" s="21"/>
      <c r="K83" s="22"/>
      <c r="L83" s="21"/>
      <c r="M83" s="21"/>
      <c r="N83" s="21"/>
      <c r="O83" s="21"/>
      <c r="P83" s="21"/>
    </row>
    <row r="84" spans="1:16" x14ac:dyDescent="0.25">
      <c r="A84" s="46" t="s">
        <v>83</v>
      </c>
      <c r="B84" s="12">
        <v>0</v>
      </c>
      <c r="C84" s="12">
        <v>4000000</v>
      </c>
      <c r="D84" s="12">
        <f t="shared" si="10"/>
        <v>0</v>
      </c>
      <c r="E84" s="12">
        <f t="shared" ref="E84:E89" si="11">+B84+C84+D84</f>
        <v>4000000</v>
      </c>
      <c r="F84" s="12">
        <v>4000000</v>
      </c>
      <c r="G84" s="47">
        <f>+E84-F84</f>
        <v>0</v>
      </c>
      <c r="H84" s="32"/>
      <c r="I84" s="21"/>
      <c r="J84" s="21"/>
      <c r="K84" s="22"/>
      <c r="L84" s="21"/>
      <c r="M84" s="21"/>
      <c r="N84" s="21"/>
      <c r="O84" s="21"/>
      <c r="P84" s="21"/>
    </row>
    <row r="85" spans="1:16" x14ac:dyDescent="0.25">
      <c r="A85" s="46" t="s">
        <v>84</v>
      </c>
      <c r="B85" s="12">
        <v>0</v>
      </c>
      <c r="C85" s="12">
        <v>897570</v>
      </c>
      <c r="D85" s="12">
        <f t="shared" si="10"/>
        <v>0</v>
      </c>
      <c r="E85" s="12">
        <f t="shared" si="11"/>
        <v>897570</v>
      </c>
      <c r="F85" s="12">
        <v>0</v>
      </c>
      <c r="G85" s="47">
        <f t="shared" ref="G85:G89" si="12">+E85-F85</f>
        <v>897570</v>
      </c>
      <c r="H85" s="20"/>
      <c r="I85" s="33"/>
      <c r="J85" s="20"/>
      <c r="K85" s="22"/>
      <c r="L85" s="21"/>
      <c r="M85" s="21"/>
      <c r="N85" s="21"/>
      <c r="O85" s="21"/>
      <c r="P85" s="21"/>
    </row>
    <row r="86" spans="1:16" x14ac:dyDescent="0.25">
      <c r="A86" s="46" t="s">
        <v>85</v>
      </c>
      <c r="B86" s="12">
        <v>0</v>
      </c>
      <c r="C86" s="12">
        <v>36000</v>
      </c>
      <c r="D86" s="12">
        <v>0</v>
      </c>
      <c r="E86" s="12">
        <f t="shared" si="11"/>
        <v>36000</v>
      </c>
      <c r="F86" s="12">
        <v>36000</v>
      </c>
      <c r="G86" s="47">
        <f t="shared" si="12"/>
        <v>0</v>
      </c>
      <c r="H86" s="22"/>
      <c r="I86" s="22"/>
      <c r="J86" s="21"/>
      <c r="K86" s="22"/>
      <c r="L86" s="21"/>
      <c r="M86" s="21"/>
      <c r="N86" s="21"/>
      <c r="O86" s="21"/>
      <c r="P86" s="21"/>
    </row>
    <row r="87" spans="1:16" x14ac:dyDescent="0.25">
      <c r="A87" s="46" t="s">
        <v>86</v>
      </c>
      <c r="B87" s="12">
        <v>0</v>
      </c>
      <c r="C87" s="12">
        <v>5819562.1400000006</v>
      </c>
      <c r="D87" s="12">
        <v>0</v>
      </c>
      <c r="E87" s="12">
        <f t="shared" si="11"/>
        <v>5819562.1400000006</v>
      </c>
      <c r="F87" s="12">
        <v>6611912.1399999997</v>
      </c>
      <c r="G87" s="47">
        <f t="shared" si="12"/>
        <v>-792349.99999999907</v>
      </c>
      <c r="H87" s="22"/>
      <c r="I87" s="22"/>
      <c r="J87" s="21"/>
      <c r="K87" s="22"/>
      <c r="L87" s="21"/>
      <c r="M87" s="21"/>
      <c r="N87" s="21"/>
      <c r="O87" s="21"/>
      <c r="P87" s="21"/>
    </row>
    <row r="88" spans="1:16" x14ac:dyDescent="0.25">
      <c r="A88" s="46" t="s">
        <v>87</v>
      </c>
      <c r="B88" s="12">
        <v>0</v>
      </c>
      <c r="C88" s="12">
        <v>1305500</v>
      </c>
      <c r="D88" s="12">
        <v>0</v>
      </c>
      <c r="E88" s="12">
        <f t="shared" si="11"/>
        <v>1305500</v>
      </c>
      <c r="F88" s="12">
        <v>1305500</v>
      </c>
      <c r="G88" s="47">
        <f t="shared" si="12"/>
        <v>0</v>
      </c>
      <c r="H88" s="22"/>
      <c r="I88" s="22"/>
      <c r="J88" s="21"/>
      <c r="K88" s="22"/>
      <c r="L88" s="21"/>
      <c r="M88" s="21"/>
      <c r="N88" s="21"/>
      <c r="O88" s="21"/>
      <c r="P88" s="21"/>
    </row>
    <row r="89" spans="1:16" x14ac:dyDescent="0.25">
      <c r="A89" s="46" t="s">
        <v>88</v>
      </c>
      <c r="B89" s="12">
        <v>0</v>
      </c>
      <c r="C89" s="12">
        <v>840000</v>
      </c>
      <c r="D89" s="12">
        <f>SUM(D100:D105)</f>
        <v>0</v>
      </c>
      <c r="E89" s="12">
        <f t="shared" si="11"/>
        <v>840000</v>
      </c>
      <c r="F89" s="12">
        <v>840000</v>
      </c>
      <c r="G89" s="47">
        <f t="shared" si="12"/>
        <v>0</v>
      </c>
      <c r="H89" s="20"/>
      <c r="I89" s="22"/>
      <c r="J89" s="20"/>
      <c r="K89" s="29"/>
      <c r="L89" s="21"/>
      <c r="M89" s="21"/>
      <c r="N89" s="21"/>
      <c r="O89" s="21"/>
      <c r="P89" s="21"/>
    </row>
    <row r="90" spans="1:16" x14ac:dyDescent="0.25">
      <c r="A90" s="40" t="s">
        <v>89</v>
      </c>
      <c r="B90" s="9">
        <f>+B91+B94</f>
        <v>2296451245</v>
      </c>
      <c r="C90" s="9">
        <f t="shared" ref="C90:G90" si="13">+C91+C94</f>
        <v>711082691.48000002</v>
      </c>
      <c r="D90" s="9">
        <f t="shared" si="13"/>
        <v>0</v>
      </c>
      <c r="E90" s="9">
        <f t="shared" si="13"/>
        <v>3007533936.48</v>
      </c>
      <c r="F90" s="9">
        <f t="shared" si="13"/>
        <v>3404931746.4400015</v>
      </c>
      <c r="G90" s="41">
        <f t="shared" si="13"/>
        <v>-397397809.96000147</v>
      </c>
      <c r="H90" s="20"/>
      <c r="I90" s="22"/>
      <c r="J90" s="20"/>
      <c r="K90" s="29"/>
      <c r="L90" s="21"/>
      <c r="M90" s="21"/>
      <c r="N90" s="21"/>
      <c r="O90" s="21"/>
      <c r="P90" s="21"/>
    </row>
    <row r="91" spans="1:16" x14ac:dyDescent="0.25">
      <c r="A91" s="42" t="s">
        <v>90</v>
      </c>
      <c r="B91" s="13">
        <f>SUM(B92:B93)</f>
        <v>2295451245</v>
      </c>
      <c r="C91" s="13">
        <f t="shared" ref="C91:E91" si="14">SUM(C92:C93)</f>
        <v>686385079.35000002</v>
      </c>
      <c r="D91" s="13">
        <f t="shared" si="14"/>
        <v>0</v>
      </c>
      <c r="E91" s="13">
        <f t="shared" si="14"/>
        <v>2981836324.3499999</v>
      </c>
      <c r="F91" s="11">
        <f>SUM(F92:F93)</f>
        <v>3378837344.3100014</v>
      </c>
      <c r="G91" s="45">
        <f>+E91-F91</f>
        <v>-397001019.96000147</v>
      </c>
      <c r="H91" s="20"/>
      <c r="I91" s="22"/>
      <c r="J91" s="20"/>
      <c r="K91" s="29"/>
      <c r="L91" s="21"/>
      <c r="M91" s="21"/>
      <c r="N91" s="21"/>
      <c r="O91" s="21"/>
      <c r="P91" s="21"/>
    </row>
    <row r="92" spans="1:16" x14ac:dyDescent="0.25">
      <c r="A92" s="46" t="s">
        <v>91</v>
      </c>
      <c r="B92" s="12">
        <v>2295451245</v>
      </c>
      <c r="C92" s="12">
        <v>633179672</v>
      </c>
      <c r="D92" s="12">
        <v>0</v>
      </c>
      <c r="E92" s="12">
        <f>+B92+C92+D92</f>
        <v>2928630917</v>
      </c>
      <c r="F92" s="12">
        <v>3325631936.9600015</v>
      </c>
      <c r="G92" s="47">
        <f>+E92-F92</f>
        <v>-397001019.96000147</v>
      </c>
      <c r="H92" s="20"/>
      <c r="I92" s="22"/>
      <c r="J92" s="20"/>
      <c r="K92" s="29"/>
      <c r="L92" s="21"/>
      <c r="M92" s="21"/>
      <c r="N92" s="21"/>
      <c r="O92" s="21"/>
      <c r="P92" s="21"/>
    </row>
    <row r="93" spans="1:16" x14ac:dyDescent="0.25">
      <c r="A93" s="46" t="s">
        <v>92</v>
      </c>
      <c r="B93" s="12">
        <v>0</v>
      </c>
      <c r="C93" s="12">
        <v>53205407.349999994</v>
      </c>
      <c r="D93" s="10"/>
      <c r="E93" s="12">
        <f>+B93+C93+D93</f>
        <v>53205407.349999994</v>
      </c>
      <c r="F93" s="12">
        <v>53205407.349999994</v>
      </c>
      <c r="G93" s="43">
        <f>+E93-F93</f>
        <v>0</v>
      </c>
      <c r="H93" s="20"/>
      <c r="I93" s="22"/>
      <c r="J93" s="20"/>
      <c r="K93" s="29"/>
      <c r="L93" s="21"/>
      <c r="M93" s="21"/>
      <c r="N93" s="21"/>
      <c r="O93" s="21"/>
      <c r="P93" s="21"/>
    </row>
    <row r="94" spans="1:16" x14ac:dyDescent="0.25">
      <c r="A94" s="42" t="s">
        <v>93</v>
      </c>
      <c r="B94" s="13">
        <f>SUM(B95:B98)</f>
        <v>1000000</v>
      </c>
      <c r="C94" s="11">
        <f>SUM(C95:C98)</f>
        <v>24697612.129999999</v>
      </c>
      <c r="D94" s="11">
        <f>SUM(D95:D98)</f>
        <v>0</v>
      </c>
      <c r="E94" s="11">
        <f>+B94+C94+D94</f>
        <v>25697612.129999999</v>
      </c>
      <c r="F94" s="11">
        <f>SUM(F95:F98)</f>
        <v>26094402.129999999</v>
      </c>
      <c r="G94" s="45">
        <f>+E94-F94</f>
        <v>-396790</v>
      </c>
      <c r="H94" s="20"/>
      <c r="I94" s="22"/>
      <c r="J94" s="20"/>
      <c r="K94" s="29"/>
      <c r="L94" s="21"/>
      <c r="M94" s="21"/>
      <c r="N94" s="21"/>
      <c r="O94" s="21"/>
      <c r="P94" s="21"/>
    </row>
    <row r="95" spans="1:16" x14ac:dyDescent="0.25">
      <c r="A95" s="46" t="s">
        <v>94</v>
      </c>
      <c r="B95" s="12">
        <v>1000000</v>
      </c>
      <c r="C95" s="12">
        <v>2900120</v>
      </c>
      <c r="D95" s="12">
        <v>0</v>
      </c>
      <c r="E95" s="12">
        <f>+B95+C95+D95</f>
        <v>3900120</v>
      </c>
      <c r="F95" s="12">
        <v>4242910</v>
      </c>
      <c r="G95" s="47">
        <f>+E95-F95</f>
        <v>-342790</v>
      </c>
      <c r="H95" s="20"/>
      <c r="I95" s="22"/>
      <c r="J95" s="20"/>
      <c r="K95" s="29"/>
      <c r="L95" s="21"/>
      <c r="M95" s="21"/>
      <c r="N95" s="21"/>
      <c r="O95" s="21"/>
      <c r="P95" s="21"/>
    </row>
    <row r="96" spans="1:16" x14ac:dyDescent="0.25">
      <c r="A96" s="46" t="s">
        <v>95</v>
      </c>
      <c r="B96" s="12">
        <v>0</v>
      </c>
      <c r="C96" s="12">
        <v>2748512.13</v>
      </c>
      <c r="D96" s="12">
        <v>0</v>
      </c>
      <c r="E96" s="12">
        <f t="shared" ref="E96:E98" si="15">+B96+C96+D96</f>
        <v>2748512.13</v>
      </c>
      <c r="F96" s="12">
        <v>2748512.13</v>
      </c>
      <c r="G96" s="47">
        <f t="shared" ref="G96:G98" si="16">+E96-F96</f>
        <v>0</v>
      </c>
      <c r="H96" s="20"/>
      <c r="I96" s="22"/>
      <c r="J96" s="20"/>
      <c r="K96" s="29"/>
      <c r="L96" s="21"/>
      <c r="M96" s="21"/>
      <c r="N96" s="21"/>
      <c r="O96" s="21"/>
      <c r="P96" s="21"/>
    </row>
    <row r="97" spans="1:16" x14ac:dyDescent="0.25">
      <c r="A97" s="46" t="s">
        <v>96</v>
      </c>
      <c r="B97" s="12">
        <v>0</v>
      </c>
      <c r="C97" s="12">
        <v>44400</v>
      </c>
      <c r="D97" s="12">
        <v>0</v>
      </c>
      <c r="E97" s="12">
        <f t="shared" si="15"/>
        <v>44400</v>
      </c>
      <c r="F97" s="12">
        <v>98400</v>
      </c>
      <c r="G97" s="47">
        <f t="shared" si="16"/>
        <v>-54000</v>
      </c>
      <c r="H97" s="20"/>
      <c r="I97" s="22"/>
      <c r="J97" s="20"/>
      <c r="K97" s="29"/>
      <c r="L97" s="21"/>
      <c r="M97" s="21"/>
      <c r="N97" s="21"/>
      <c r="O97" s="21"/>
      <c r="P97" s="21"/>
    </row>
    <row r="98" spans="1:16" x14ac:dyDescent="0.25">
      <c r="A98" s="46" t="s">
        <v>97</v>
      </c>
      <c r="B98" s="12">
        <v>0</v>
      </c>
      <c r="C98" s="12">
        <v>19004580</v>
      </c>
      <c r="D98" s="12">
        <v>0</v>
      </c>
      <c r="E98" s="12">
        <f t="shared" si="15"/>
        <v>19004580</v>
      </c>
      <c r="F98" s="12">
        <v>19004580</v>
      </c>
      <c r="G98" s="47">
        <f t="shared" si="16"/>
        <v>0</v>
      </c>
      <c r="H98" s="20"/>
      <c r="I98" s="22"/>
      <c r="J98" s="20"/>
      <c r="K98" s="29"/>
      <c r="L98" s="21"/>
      <c r="M98" s="21"/>
      <c r="N98" s="21"/>
      <c r="O98" s="21"/>
      <c r="P98" s="21"/>
    </row>
    <row r="99" spans="1:16" x14ac:dyDescent="0.25">
      <c r="A99" s="40" t="s">
        <v>98</v>
      </c>
      <c r="B99" s="9">
        <f>SUM(B100:B105)</f>
        <v>23067000</v>
      </c>
      <c r="C99" s="9">
        <f>SUM(C100:C105)</f>
        <v>464816938.05000001</v>
      </c>
      <c r="D99" s="9">
        <f t="shared" ref="D99:G99" si="17">SUM(D100:D105)</f>
        <v>0</v>
      </c>
      <c r="E99" s="9">
        <f t="shared" si="17"/>
        <v>487883938.05000001</v>
      </c>
      <c r="F99" s="9">
        <f t="shared" si="17"/>
        <v>370897167.90999997</v>
      </c>
      <c r="G99" s="41">
        <f t="shared" si="17"/>
        <v>116986770.14000005</v>
      </c>
      <c r="H99" s="20"/>
      <c r="I99" s="22"/>
      <c r="J99" s="20"/>
      <c r="K99" s="20"/>
      <c r="L99" s="21"/>
      <c r="M99" s="21"/>
      <c r="N99" s="21"/>
      <c r="O99" s="21"/>
      <c r="P99" s="21"/>
    </row>
    <row r="100" spans="1:16" x14ac:dyDescent="0.25">
      <c r="A100" s="50" t="s">
        <v>99</v>
      </c>
      <c r="B100" s="12">
        <v>0</v>
      </c>
      <c r="C100" s="12">
        <v>6275000</v>
      </c>
      <c r="D100" s="12">
        <v>0</v>
      </c>
      <c r="E100" s="12">
        <f>+B100+C100+D100</f>
        <v>6275000</v>
      </c>
      <c r="F100" s="12">
        <v>6275000</v>
      </c>
      <c r="G100" s="47">
        <f>+E100-F100</f>
        <v>0</v>
      </c>
      <c r="H100" s="22"/>
      <c r="I100" s="22"/>
      <c r="J100" s="20"/>
      <c r="K100" s="22"/>
      <c r="L100" s="21"/>
      <c r="M100" s="21"/>
      <c r="N100" s="21"/>
      <c r="O100" s="21"/>
      <c r="P100" s="21"/>
    </row>
    <row r="101" spans="1:16" x14ac:dyDescent="0.25">
      <c r="A101" s="50" t="s">
        <v>100</v>
      </c>
      <c r="B101" s="12">
        <v>59000</v>
      </c>
      <c r="C101" s="12">
        <v>0</v>
      </c>
      <c r="D101" s="12">
        <v>0</v>
      </c>
      <c r="E101" s="12">
        <f>B101+C101-D101</f>
        <v>59000</v>
      </c>
      <c r="F101" s="12">
        <v>91471.25</v>
      </c>
      <c r="G101" s="47">
        <f>+E101-F101</f>
        <v>-32471.25</v>
      </c>
      <c r="H101" s="22"/>
      <c r="I101" s="21"/>
      <c r="J101" s="21"/>
      <c r="K101" s="22"/>
      <c r="L101" s="21"/>
      <c r="M101" s="21"/>
      <c r="N101" s="21"/>
      <c r="O101" s="21"/>
      <c r="P101" s="21"/>
    </row>
    <row r="102" spans="1:16" x14ac:dyDescent="0.25">
      <c r="A102" s="50" t="s">
        <v>101</v>
      </c>
      <c r="B102" s="12">
        <v>8000</v>
      </c>
      <c r="C102" s="12">
        <v>0</v>
      </c>
      <c r="D102" s="12">
        <v>0</v>
      </c>
      <c r="E102" s="12">
        <f t="shared" ref="E102:E104" si="18">B102+C102-D102</f>
        <v>8000</v>
      </c>
      <c r="F102" s="12">
        <v>310</v>
      </c>
      <c r="G102" s="47">
        <f t="shared" ref="G102:G104" si="19">+E102-F102</f>
        <v>7690</v>
      </c>
      <c r="H102" s="22"/>
      <c r="I102" s="21"/>
      <c r="J102" s="21"/>
      <c r="K102" s="21"/>
      <c r="L102" s="21"/>
      <c r="M102" s="21"/>
      <c r="N102" s="21"/>
      <c r="O102" s="21"/>
      <c r="P102" s="21"/>
    </row>
    <row r="103" spans="1:16" x14ac:dyDescent="0.25">
      <c r="A103" s="50" t="s">
        <v>102</v>
      </c>
      <c r="B103" s="12">
        <v>0</v>
      </c>
      <c r="C103" s="12">
        <v>2790138.89</v>
      </c>
      <c r="D103" s="12">
        <v>0</v>
      </c>
      <c r="E103" s="12">
        <f t="shared" si="18"/>
        <v>2790138.89</v>
      </c>
      <c r="F103" s="14">
        <v>2790138.89</v>
      </c>
      <c r="G103" s="47">
        <f t="shared" si="19"/>
        <v>0</v>
      </c>
      <c r="H103" s="22"/>
      <c r="I103" s="21"/>
      <c r="J103" s="21"/>
      <c r="K103" s="21"/>
      <c r="L103" s="21"/>
      <c r="M103" s="21"/>
      <c r="N103" s="21"/>
      <c r="O103" s="21"/>
      <c r="P103" s="21"/>
    </row>
    <row r="104" spans="1:16" x14ac:dyDescent="0.25">
      <c r="A104" s="50" t="s">
        <v>103</v>
      </c>
      <c r="B104" s="12">
        <v>0</v>
      </c>
      <c r="C104" s="12">
        <v>272152880.03000003</v>
      </c>
      <c r="D104" s="12">
        <v>0</v>
      </c>
      <c r="E104" s="12">
        <f t="shared" si="18"/>
        <v>272152880.03000003</v>
      </c>
      <c r="F104" s="14">
        <v>176687474.63999999</v>
      </c>
      <c r="G104" s="47">
        <f t="shared" si="19"/>
        <v>95465405.390000045</v>
      </c>
      <c r="H104" s="22"/>
      <c r="I104" s="22"/>
      <c r="J104" s="22"/>
      <c r="K104" s="21"/>
      <c r="L104" s="21"/>
      <c r="M104" s="21"/>
      <c r="N104" s="21"/>
      <c r="O104" s="21"/>
      <c r="P104" s="21"/>
    </row>
    <row r="105" spans="1:16" x14ac:dyDescent="0.25">
      <c r="A105" s="50" t="s">
        <v>104</v>
      </c>
      <c r="B105" s="12">
        <v>23000000</v>
      </c>
      <c r="C105" s="12">
        <v>183598919.13</v>
      </c>
      <c r="D105" s="12">
        <v>0</v>
      </c>
      <c r="E105" s="12">
        <f>+B105+C105+D105</f>
        <v>206598919.13</v>
      </c>
      <c r="F105" s="12">
        <v>185052773.13</v>
      </c>
      <c r="G105" s="47">
        <f>+E105-F105</f>
        <v>21546146</v>
      </c>
      <c r="H105" s="22"/>
      <c r="I105" s="21"/>
      <c r="J105" s="21"/>
      <c r="K105" s="21"/>
      <c r="L105" s="21"/>
      <c r="M105" s="21"/>
      <c r="N105" s="21"/>
      <c r="O105" s="21"/>
      <c r="P105" s="21"/>
    </row>
    <row r="106" spans="1:16" x14ac:dyDescent="0.25">
      <c r="A106" s="50"/>
      <c r="B106" s="15"/>
      <c r="C106" s="12"/>
      <c r="D106" s="12"/>
      <c r="E106" s="12"/>
      <c r="F106" s="12"/>
      <c r="G106" s="47"/>
      <c r="H106" s="22"/>
      <c r="I106" s="21"/>
      <c r="J106" s="21"/>
      <c r="K106" s="21"/>
      <c r="L106" s="21"/>
      <c r="M106" s="21"/>
      <c r="N106" s="21"/>
      <c r="O106" s="21"/>
      <c r="P106" s="21"/>
    </row>
    <row r="107" spans="1:16" s="16" customFormat="1" x14ac:dyDescent="0.25">
      <c r="A107" s="40" t="s">
        <v>105</v>
      </c>
      <c r="B107" s="9">
        <f t="shared" ref="B107:G107" si="20">+B99+B9</f>
        <v>6407976291</v>
      </c>
      <c r="C107" s="9">
        <f t="shared" si="20"/>
        <v>3924123698.7000003</v>
      </c>
      <c r="D107" s="9">
        <f t="shared" si="20"/>
        <v>0</v>
      </c>
      <c r="E107" s="9">
        <f t="shared" si="20"/>
        <v>10332099989.699999</v>
      </c>
      <c r="F107" s="9">
        <f t="shared" si="20"/>
        <v>11969263786.870007</v>
      </c>
      <c r="G107" s="41">
        <f t="shared" si="20"/>
        <v>-1637163797.1700063</v>
      </c>
      <c r="H107" s="20"/>
      <c r="I107" s="21"/>
      <c r="J107" s="21"/>
      <c r="K107" s="21"/>
      <c r="L107" s="21"/>
      <c r="M107" s="21"/>
      <c r="N107" s="21"/>
      <c r="O107" s="21"/>
      <c r="P107" s="21"/>
    </row>
    <row r="108" spans="1:16" x14ac:dyDescent="0.25">
      <c r="A108" s="50"/>
      <c r="B108" s="17"/>
      <c r="C108" s="15"/>
      <c r="D108" s="15"/>
      <c r="E108" s="18"/>
      <c r="F108" s="15"/>
      <c r="G108" s="51"/>
      <c r="H108" s="32"/>
      <c r="I108" s="21"/>
      <c r="J108" s="21"/>
      <c r="K108" s="21"/>
      <c r="L108" s="21"/>
      <c r="M108" s="21"/>
      <c r="N108" s="21"/>
      <c r="O108" s="21"/>
      <c r="P108" s="21"/>
    </row>
    <row r="109" spans="1:16" x14ac:dyDescent="0.25">
      <c r="A109" s="42" t="s">
        <v>106</v>
      </c>
      <c r="B109" s="10">
        <f t="shared" ref="B109:G109" si="21">SUM(B110:B113)</f>
        <v>1028090666</v>
      </c>
      <c r="C109" s="10">
        <f t="shared" si="21"/>
        <v>2853987361.7399998</v>
      </c>
      <c r="D109" s="10">
        <f t="shared" si="21"/>
        <v>0</v>
      </c>
      <c r="E109" s="10">
        <f t="shared" si="21"/>
        <v>3882078027.7399998</v>
      </c>
      <c r="F109" s="10">
        <f t="shared" si="21"/>
        <v>3928147582.9499998</v>
      </c>
      <c r="G109" s="43">
        <f t="shared" si="21"/>
        <v>-46069555.209999979</v>
      </c>
      <c r="H109" s="20"/>
      <c r="I109" s="22"/>
      <c r="J109" s="20"/>
      <c r="K109" s="29"/>
      <c r="L109" s="21"/>
      <c r="M109" s="21"/>
      <c r="N109" s="21"/>
      <c r="O109" s="21"/>
      <c r="P109" s="21"/>
    </row>
    <row r="110" spans="1:16" x14ac:dyDescent="0.25">
      <c r="A110" s="50" t="s">
        <v>107</v>
      </c>
      <c r="B110" s="12">
        <v>390000000</v>
      </c>
      <c r="C110" s="12">
        <v>0</v>
      </c>
      <c r="D110" s="12">
        <v>0</v>
      </c>
      <c r="E110" s="12">
        <f>B110+C110+D110</f>
        <v>390000000</v>
      </c>
      <c r="F110" s="12">
        <v>390000000</v>
      </c>
      <c r="G110" s="47">
        <f>+E110-F110</f>
        <v>0</v>
      </c>
      <c r="H110" s="22"/>
      <c r="I110" s="21"/>
      <c r="J110" s="21"/>
      <c r="K110" s="21"/>
      <c r="L110" s="21"/>
      <c r="M110" s="21"/>
      <c r="N110" s="21"/>
      <c r="O110" s="21"/>
      <c r="P110" s="21"/>
    </row>
    <row r="111" spans="1:16" x14ac:dyDescent="0.25">
      <c r="A111" s="50" t="s">
        <v>108</v>
      </c>
      <c r="B111" s="12">
        <v>0</v>
      </c>
      <c r="C111" s="12">
        <v>221879925.99000001</v>
      </c>
      <c r="D111" s="12">
        <v>0</v>
      </c>
      <c r="E111" s="12">
        <f t="shared" ref="E111:E113" si="22">B111+C111+D111</f>
        <v>221879925.99000001</v>
      </c>
      <c r="F111" s="12">
        <v>31815.200000000001</v>
      </c>
      <c r="G111" s="47">
        <f t="shared" ref="G111:G113" si="23">+E111-F111</f>
        <v>221848110.79000002</v>
      </c>
      <c r="H111" s="22"/>
      <c r="I111" s="21"/>
      <c r="J111" s="21"/>
      <c r="K111" s="21"/>
      <c r="L111" s="21"/>
      <c r="M111" s="21"/>
      <c r="N111" s="21"/>
      <c r="O111" s="21"/>
      <c r="P111" s="21"/>
    </row>
    <row r="112" spans="1:16" x14ac:dyDescent="0.25">
      <c r="A112" s="50" t="s">
        <v>109</v>
      </c>
      <c r="B112" s="12">
        <v>508090666</v>
      </c>
      <c r="C112" s="12">
        <v>2632107435.75</v>
      </c>
      <c r="D112" s="12">
        <v>0</v>
      </c>
      <c r="E112" s="12">
        <f t="shared" si="22"/>
        <v>3140198101.75</v>
      </c>
      <c r="F112" s="12">
        <v>3408115767.75</v>
      </c>
      <c r="G112" s="47">
        <f t="shared" si="23"/>
        <v>-267917666</v>
      </c>
      <c r="H112" s="22"/>
      <c r="I112" s="22"/>
      <c r="J112" s="21"/>
      <c r="K112" s="21"/>
      <c r="L112" s="21"/>
      <c r="M112" s="21"/>
      <c r="N112" s="21"/>
      <c r="O112" s="21"/>
      <c r="P112" s="21"/>
    </row>
    <row r="113" spans="1:16" x14ac:dyDescent="0.25">
      <c r="A113" s="50" t="s">
        <v>110</v>
      </c>
      <c r="B113" s="12">
        <v>130000000</v>
      </c>
      <c r="C113" s="12">
        <v>0</v>
      </c>
      <c r="D113" s="12">
        <v>0</v>
      </c>
      <c r="E113" s="12">
        <f t="shared" si="22"/>
        <v>130000000</v>
      </c>
      <c r="F113" s="12">
        <v>130000000</v>
      </c>
      <c r="G113" s="47">
        <f t="shared" si="23"/>
        <v>0</v>
      </c>
      <c r="H113" s="22"/>
      <c r="I113" s="21"/>
      <c r="J113" s="21"/>
      <c r="K113" s="21"/>
      <c r="L113" s="21"/>
      <c r="M113" s="21"/>
      <c r="N113" s="21"/>
      <c r="O113" s="21"/>
      <c r="P113" s="21"/>
    </row>
    <row r="114" spans="1:16" s="16" customFormat="1" ht="15.75" thickBot="1" x14ac:dyDescent="0.3">
      <c r="A114" s="52" t="s">
        <v>111</v>
      </c>
      <c r="B114" s="53">
        <f t="shared" ref="B114:G114" si="24">B107+B109</f>
        <v>7436066957</v>
      </c>
      <c r="C114" s="53">
        <f t="shared" si="24"/>
        <v>6778111060.4400005</v>
      </c>
      <c r="D114" s="53">
        <f t="shared" si="24"/>
        <v>0</v>
      </c>
      <c r="E114" s="53">
        <f t="shared" si="24"/>
        <v>14214178017.439999</v>
      </c>
      <c r="F114" s="53">
        <f t="shared" si="24"/>
        <v>15897411369.820007</v>
      </c>
      <c r="G114" s="54">
        <f t="shared" si="24"/>
        <v>-1683233352.3800063</v>
      </c>
      <c r="H114" s="20"/>
      <c r="I114" s="21"/>
      <c r="J114" s="22"/>
      <c r="K114" s="21"/>
      <c r="L114" s="21"/>
      <c r="M114" s="21"/>
      <c r="N114" s="21"/>
      <c r="O114" s="21"/>
      <c r="P114" s="21"/>
    </row>
    <row r="115" spans="1:16" x14ac:dyDescent="0.25"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x14ac:dyDescent="0.25">
      <c r="A116" s="19"/>
      <c r="B116" s="20"/>
      <c r="C116" s="20"/>
      <c r="D116" s="20"/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5">
      <c r="A117" s="21"/>
      <c r="B117" s="21"/>
      <c r="C117" s="21"/>
      <c r="D117" s="22"/>
      <c r="E117" s="2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5">
      <c r="A118" s="21"/>
      <c r="B118" s="20"/>
      <c r="C118" s="20"/>
      <c r="D118" s="22"/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1"/>
      <c r="P118" s="21"/>
    </row>
    <row r="119" spans="1:16" ht="18.75" x14ac:dyDescent="0.3">
      <c r="A119" s="21"/>
      <c r="B119" s="21"/>
      <c r="C119" s="22"/>
      <c r="D119" s="21"/>
      <c r="E119" s="23"/>
      <c r="F119" s="21"/>
      <c r="G119" s="21"/>
      <c r="H119" s="21"/>
      <c r="I119" s="24"/>
      <c r="J119" s="21"/>
    </row>
    <row r="120" spans="1:16" x14ac:dyDescent="0.25">
      <c r="A120" s="21"/>
      <c r="B120" s="21"/>
      <c r="C120" s="22"/>
      <c r="D120" s="21"/>
      <c r="E120" s="21"/>
      <c r="F120" s="21"/>
      <c r="G120" s="21"/>
      <c r="H120" s="21"/>
      <c r="I120" s="24"/>
      <c r="J120" s="21"/>
    </row>
    <row r="121" spans="1:16" x14ac:dyDescent="0.25">
      <c r="A121" s="21"/>
      <c r="B121" s="21"/>
      <c r="C121" s="21"/>
      <c r="D121" s="21"/>
      <c r="E121" s="21"/>
      <c r="F121" s="21"/>
      <c r="G121" s="21"/>
      <c r="H121" s="21"/>
      <c r="I121" s="24"/>
      <c r="J121" s="21"/>
    </row>
    <row r="122" spans="1:16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</row>
  </sheetData>
  <mergeCells count="8">
    <mergeCell ref="I119:I121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9055118110236221" top="0.35433070866141736" bottom="0.35433070866141736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2023-06-30T13:05:44Z</dcterms:created>
  <dcterms:modified xsi:type="dcterms:W3CDTF">2023-06-30T13:08:36Z</dcterms:modified>
</cp:coreProperties>
</file>