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11-2022\"/>
    </mc:Choice>
  </mc:AlternateContent>
  <xr:revisionPtr revIDLastSave="0" documentId="8_{7253924E-5B54-4A85-976D-2F2986F96F5B}" xr6:coauthVersionLast="47" xr6:coauthVersionMax="47" xr10:uidLastSave="{00000000-0000-0000-0000-000000000000}"/>
  <bookViews>
    <workbookView xWindow="-120" yWindow="-120" windowWidth="24240" windowHeight="13140" xr2:uid="{CD65B1E6-A52D-43ED-81DD-A1AF98F30953}"/>
  </bookViews>
  <sheets>
    <sheet name="ACUM" sheetId="1" r:id="rId1"/>
  </sheets>
  <definedNames>
    <definedName name="_xlnm.Print_Area" localSheetId="0">ACUM!$A$1:$I$38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E36" i="1"/>
  <c r="G35" i="1"/>
  <c r="E35" i="1"/>
  <c r="E34" i="1"/>
  <c r="E32" i="1" s="1"/>
  <c r="E33" i="1"/>
  <c r="G33" i="1" s="1"/>
  <c r="F32" i="1"/>
  <c r="D32" i="1"/>
  <c r="C32" i="1"/>
  <c r="B32" i="1"/>
  <c r="E28" i="1"/>
  <c r="G28" i="1" s="1"/>
  <c r="G27" i="1"/>
  <c r="E27" i="1"/>
  <c r="E26" i="1"/>
  <c r="G26" i="1" s="1"/>
  <c r="E25" i="1"/>
  <c r="G25" i="1" s="1"/>
  <c r="G24" i="1"/>
  <c r="E24" i="1"/>
  <c r="E23" i="1"/>
  <c r="G23" i="1" s="1"/>
  <c r="F22" i="1"/>
  <c r="D22" i="1"/>
  <c r="C22" i="1"/>
  <c r="B22" i="1"/>
  <c r="G21" i="1"/>
  <c r="G20" i="1"/>
  <c r="E20" i="1"/>
  <c r="E19" i="1"/>
  <c r="G19" i="1" s="1"/>
  <c r="G18" i="1" s="1"/>
  <c r="F18" i="1"/>
  <c r="E18" i="1"/>
  <c r="D18" i="1"/>
  <c r="C18" i="1"/>
  <c r="B18" i="1"/>
  <c r="E16" i="1"/>
  <c r="G16" i="1" s="1"/>
  <c r="G15" i="1"/>
  <c r="E15" i="1"/>
  <c r="E14" i="1" s="1"/>
  <c r="F14" i="1"/>
  <c r="F9" i="1" s="1"/>
  <c r="D14" i="1"/>
  <c r="C14" i="1"/>
  <c r="C9" i="1" s="1"/>
  <c r="C30" i="1" s="1"/>
  <c r="C37" i="1" s="1"/>
  <c r="B14" i="1"/>
  <c r="E12" i="1"/>
  <c r="G12" i="1" s="1"/>
  <c r="E11" i="1"/>
  <c r="E10" i="1" s="1"/>
  <c r="F10" i="1"/>
  <c r="D10" i="1"/>
  <c r="D9" i="1" s="1"/>
  <c r="D30" i="1" s="1"/>
  <c r="D37" i="1" s="1"/>
  <c r="C10" i="1"/>
  <c r="B10" i="1"/>
  <c r="B9" i="1"/>
  <c r="B30" i="1" s="1"/>
  <c r="B37" i="1" s="1"/>
  <c r="F30" i="1" l="1"/>
  <c r="F37" i="1" s="1"/>
  <c r="G14" i="1"/>
  <c r="G22" i="1"/>
  <c r="E9" i="1"/>
  <c r="G34" i="1"/>
  <c r="G32" i="1" s="1"/>
  <c r="G11" i="1"/>
  <c r="G10" i="1" s="1"/>
  <c r="G9" i="1" s="1"/>
  <c r="G30" i="1" s="1"/>
  <c r="E22" i="1"/>
  <c r="G37" i="1" l="1"/>
  <c r="E30" i="1"/>
  <c r="E37" i="1" s="1"/>
</calcChain>
</file>

<file path=xl/sharedStrings.xml><?xml version="1.0" encoding="utf-8"?>
<sst xmlns="http://schemas.openxmlformats.org/spreadsheetml/2006/main" count="34" uniqueCount="34">
  <si>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</si>
  <si>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</si>
  <si>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</si>
  <si>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</si>
  <si>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</si>
  <si>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</si>
  <si>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</si>
  <si>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</si>
  <si>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</si>
  <si>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</si>
  <si>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</si>
  <si>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</si>
  <si>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</si>
  <si>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</si>
  <si>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</si>
  <si>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</si>
  <si>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</si>
  <si>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</si>
  <si>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</si>
  <si>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 xml:space="preserve">·DE OTRAS JURISDICCIONES </t>
  </si>
  <si>
    <t>RECURSOS DE CAPITAL</t>
  </si>
  <si>
    <t>VENTAS DE BIENES DE USO</t>
  </si>
  <si>
    <t>·REEMBOLSO DE OBRAS PUBLICAS</t>
  </si>
  <si>
    <t>·REEMBOLSO DE PRESTAMOS</t>
  </si>
  <si>
    <t>OTROS RECURSOS DE CAPITAL</t>
  </si>
  <si>
    <t xml:space="preserve">TRANSF. DE FONDOS PARA INVERSIÓN PÚBLICA         </t>
  </si>
  <si>
    <t>·REEMBOLSO DE VIVIENDAS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</si>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</sst>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4" fontId="1" fillId="2" borderId="8" xfId="0" applyNumberFormat="1" applyFont="1" applyFill="1" applyBorder="1"/>
    <xf numFmtId="0" fontId="2" fillId="0" borderId="8" xfId="0" applyFont="1" applyBorder="1" applyAlignment="1">
      <alignment vertical="center"/>
    </xf>
    <xf numFmtId="4" fontId="1" fillId="0" borderId="8" xfId="0" applyNumberFormat="1" applyFont="1" applyBorder="1"/>
    <xf numFmtId="0" fontId="5" fillId="0" borderId="8" xfId="0" applyFont="1" applyBorder="1" applyAlignment="1">
      <alignment vertical="center"/>
    </xf>
    <xf numFmtId="4" fontId="0" fillId="0" borderId="8" xfId="0" applyNumberFormat="1" applyBorder="1"/>
    <xf numFmtId="4" fontId="5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9" xfId="0" applyNumberFormat="1" applyBorder="1"/>
    <xf numFmtId="4" fontId="0" fillId="0" borderId="1" xfId="0" applyNumberFormat="1" applyBorder="1"/>
    <xf numFmtId="4" fontId="6" fillId="0" borderId="8" xfId="0" applyNumberFormat="1" applyFont="1" applyBorder="1"/>
    <xf numFmtId="4" fontId="6" fillId="0" borderId="0" xfId="0" applyNumberFormat="1" applyFont="1"/>
    <xf numFmtId="0" fontId="0" fillId="2" borderId="0" xfId="0" applyFill="1"/>
    <xf numFmtId="4" fontId="7" fillId="0" borderId="0" xfId="0" applyNumberFormat="1" applyFont="1"/>
    <xf numFmtId="0" fontId="5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F4685A1-AFDE-498B-A3B2-82383BEE4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2F1EE-04DB-41AA-A856-691F3B07E9E2}">
  <dimension ref="A1:AY46"/>
  <sheetViews>
    <sheetView tabSelected="1" topLeftCell="A22" workbookViewId="0">
      <selection activeCell="J11" sqref="J11"/>
    </sheetView>
  </sheetViews>
  <sheetFormatPr baseColWidth="10" defaultRowHeight="15" x14ac:dyDescent="0.25"/>
  <cols>
    <col min="1" max="1" width="42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51" x14ac:dyDescent="0.25">
      <c r="F1" s="1"/>
    </row>
    <row r="2" spans="1:51" x14ac:dyDescent="0.25">
      <c r="G2" s="2">
        <v>2022</v>
      </c>
      <c r="H2" s="2"/>
    </row>
    <row r="3" spans="1:5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51" x14ac:dyDescent="0.25">
      <c r="A4" s="3" t="s">
        <v>0</v>
      </c>
      <c r="B4" s="3"/>
      <c r="C4" s="3"/>
      <c r="D4" s="3"/>
      <c r="E4" s="3"/>
      <c r="F4" s="3"/>
      <c r="G4" s="3"/>
      <c r="H4" s="4"/>
    </row>
    <row r="5" spans="1:51" x14ac:dyDescent="0.25">
      <c r="A5" s="2"/>
      <c r="C5" s="5"/>
      <c r="D5" s="5"/>
      <c r="E5" s="5"/>
      <c r="F5" s="6"/>
    </row>
    <row r="6" spans="1:51" ht="54" customHeight="1" x14ac:dyDescent="0.25">
      <c r="A6" s="7" t="s">
        <v>1</v>
      </c>
      <c r="B6" s="7" t="s">
        <v>2</v>
      </c>
      <c r="C6" s="8" t="s">
        <v>3</v>
      </c>
      <c r="D6" s="9"/>
      <c r="E6" s="7" t="s">
        <v>4</v>
      </c>
      <c r="F6" s="10" t="s">
        <v>5</v>
      </c>
      <c r="G6" s="7" t="s">
        <v>6</v>
      </c>
      <c r="H6" s="11"/>
      <c r="I6" s="40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1:51" ht="3.75" customHeight="1" x14ac:dyDescent="0.25">
      <c r="A7" s="12"/>
      <c r="B7" s="12"/>
      <c r="C7" s="13"/>
      <c r="D7" s="14"/>
      <c r="E7" s="12"/>
      <c r="F7" s="15"/>
      <c r="G7" s="12"/>
      <c r="H7" s="11"/>
      <c r="I7" s="40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</row>
    <row r="8" spans="1:51" ht="21" customHeight="1" x14ac:dyDescent="0.25">
      <c r="A8" s="16"/>
      <c r="B8" s="16"/>
      <c r="C8" s="17" t="s">
        <v>7</v>
      </c>
      <c r="D8" s="17" t="s">
        <v>8</v>
      </c>
      <c r="E8" s="16"/>
      <c r="F8" s="18"/>
      <c r="G8" s="16"/>
      <c r="H8" s="11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1:51" ht="15" customHeight="1" x14ac:dyDescent="0.25">
      <c r="A9" s="19" t="s">
        <v>9</v>
      </c>
      <c r="B9" s="20">
        <f t="shared" ref="B9:E9" si="0">SUM(B10+B14+B18)</f>
        <v>6384909291</v>
      </c>
      <c r="C9" s="20">
        <f t="shared" si="0"/>
        <v>3142601760.6500001</v>
      </c>
      <c r="D9" s="20">
        <f t="shared" si="0"/>
        <v>0</v>
      </c>
      <c r="E9" s="20">
        <f t="shared" si="0"/>
        <v>9527511051.6499996</v>
      </c>
      <c r="F9" s="20">
        <f>SUM(F10+F14+F18)+F21</f>
        <v>10310909321.100002</v>
      </c>
      <c r="G9" s="20">
        <f>SUM(G10+G14+G18)+G21</f>
        <v>-783398269.45000315</v>
      </c>
      <c r="H9" s="6"/>
      <c r="I9" s="36"/>
      <c r="J9" s="35"/>
      <c r="K9" s="4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</row>
    <row r="10" spans="1:51" x14ac:dyDescent="0.25">
      <c r="A10" s="21" t="s">
        <v>10</v>
      </c>
      <c r="B10" s="22">
        <f t="shared" ref="B10:G10" si="1">B11+B12</f>
        <v>1599439286</v>
      </c>
      <c r="C10" s="22">
        <f t="shared" si="1"/>
        <v>1581989836.3</v>
      </c>
      <c r="D10" s="22">
        <f t="shared" si="1"/>
        <v>0</v>
      </c>
      <c r="E10" s="22">
        <f t="shared" si="1"/>
        <v>3181429122.3000002</v>
      </c>
      <c r="F10" s="22">
        <f t="shared" si="1"/>
        <v>3718580686.7600031</v>
      </c>
      <c r="G10" s="22">
        <f t="shared" si="1"/>
        <v>-537151564.4600029</v>
      </c>
      <c r="H10" s="6"/>
      <c r="I10" s="37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x14ac:dyDescent="0.25">
      <c r="A11" s="23" t="s">
        <v>11</v>
      </c>
      <c r="B11" s="24">
        <v>875506000</v>
      </c>
      <c r="C11" s="24">
        <v>43809505</v>
      </c>
      <c r="D11" s="24">
        <v>0</v>
      </c>
      <c r="E11" s="24">
        <f>+B11+C11-D11</f>
        <v>919315505</v>
      </c>
      <c r="F11" s="24">
        <v>1106067376.6299996</v>
      </c>
      <c r="G11" s="24">
        <f>+E11-F11</f>
        <v>-186751871.62999964</v>
      </c>
      <c r="H11" s="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51" x14ac:dyDescent="0.25">
      <c r="A12" s="23" t="s">
        <v>12</v>
      </c>
      <c r="B12" s="24">
        <v>723933286</v>
      </c>
      <c r="C12" s="24">
        <v>1538180331.3</v>
      </c>
      <c r="D12" s="24">
        <v>0</v>
      </c>
      <c r="E12" s="24">
        <f>+B12+C12</f>
        <v>2262113617.3000002</v>
      </c>
      <c r="F12" s="24">
        <v>2612513310.1300035</v>
      </c>
      <c r="G12" s="24">
        <f>+E12-F12</f>
        <v>-350399692.83000326</v>
      </c>
      <c r="H12" s="5"/>
      <c r="I12" s="37"/>
      <c r="J12" s="36"/>
      <c r="K12" s="37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</row>
    <row r="13" spans="1:51" x14ac:dyDescent="0.25">
      <c r="A13" s="23"/>
      <c r="B13" s="25"/>
      <c r="C13" s="25"/>
      <c r="D13" s="25"/>
      <c r="E13" s="26"/>
      <c r="F13" s="25"/>
      <c r="G13" s="25"/>
      <c r="H13" s="27"/>
      <c r="I13" s="36"/>
      <c r="J13" s="36"/>
      <c r="K13" s="37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x14ac:dyDescent="0.25">
      <c r="A14" s="21" t="s">
        <v>13</v>
      </c>
      <c r="B14" s="22">
        <f t="shared" ref="B14:G14" si="2">SUM(B15+B16)</f>
        <v>2489018760</v>
      </c>
      <c r="C14" s="22">
        <f t="shared" si="2"/>
        <v>939634232.87</v>
      </c>
      <c r="D14" s="22">
        <f t="shared" si="2"/>
        <v>0</v>
      </c>
      <c r="E14" s="22">
        <f t="shared" si="2"/>
        <v>3428652992.8699999</v>
      </c>
      <c r="F14" s="22">
        <f t="shared" si="2"/>
        <v>3575241484.8899989</v>
      </c>
      <c r="G14" s="22">
        <f t="shared" si="2"/>
        <v>-146588492.01999903</v>
      </c>
      <c r="H14" s="6"/>
      <c r="I14" s="37"/>
      <c r="J14" s="35"/>
      <c r="K14" s="3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x14ac:dyDescent="0.25">
      <c r="A15" s="23" t="s">
        <v>14</v>
      </c>
      <c r="B15" s="24">
        <v>2489018760</v>
      </c>
      <c r="C15" s="24">
        <v>929935600.73000002</v>
      </c>
      <c r="D15" s="24">
        <v>0</v>
      </c>
      <c r="E15" s="24">
        <f>+B15+C15+D15</f>
        <v>3418954360.73</v>
      </c>
      <c r="F15" s="24">
        <v>3565648072.749999</v>
      </c>
      <c r="G15" s="24">
        <f>+E15-F15</f>
        <v>-146693712.01999903</v>
      </c>
      <c r="H15" s="5"/>
      <c r="I15" s="36"/>
      <c r="J15" s="36"/>
      <c r="K15" s="37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</row>
    <row r="16" spans="1:51" x14ac:dyDescent="0.25">
      <c r="A16" s="23" t="s">
        <v>15</v>
      </c>
      <c r="B16" s="24">
        <v>0</v>
      </c>
      <c r="C16" s="24">
        <v>9698632.1400000006</v>
      </c>
      <c r="D16" s="24">
        <v>0</v>
      </c>
      <c r="E16" s="24">
        <f>+B16+C16</f>
        <v>9698632.1400000006</v>
      </c>
      <c r="F16" s="24">
        <v>9593412.1400000006</v>
      </c>
      <c r="G16" s="24">
        <f>+E16-F16</f>
        <v>105220</v>
      </c>
      <c r="H16" s="5"/>
      <c r="I16" s="36"/>
      <c r="J16" s="36"/>
      <c r="K16" s="37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</row>
    <row r="17" spans="1:51" x14ac:dyDescent="0.25">
      <c r="A17" s="23"/>
      <c r="B17" s="25"/>
      <c r="C17" s="25"/>
      <c r="D17" s="25"/>
      <c r="E17" s="24"/>
      <c r="F17" s="25"/>
      <c r="G17" s="25"/>
      <c r="H17" s="27"/>
      <c r="I17" s="36"/>
      <c r="J17" s="36"/>
      <c r="K17" s="37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x14ac:dyDescent="0.25">
      <c r="A18" s="21" t="s">
        <v>16</v>
      </c>
      <c r="B18" s="22">
        <f t="shared" ref="B18:E18" si="3">SUM(B19+B20)</f>
        <v>2296451245</v>
      </c>
      <c r="C18" s="22">
        <f t="shared" si="3"/>
        <v>620977691.48000002</v>
      </c>
      <c r="D18" s="22">
        <f t="shared" si="3"/>
        <v>0</v>
      </c>
      <c r="E18" s="22">
        <f t="shared" si="3"/>
        <v>2917428936.48</v>
      </c>
      <c r="F18" s="22">
        <f>+F19+F20</f>
        <v>3016087149.4500012</v>
      </c>
      <c r="G18" s="22">
        <f>+G19+G20</f>
        <v>-98658212.970001221</v>
      </c>
      <c r="H18" s="6"/>
      <c r="I18" s="42"/>
      <c r="J18" s="35"/>
      <c r="K18" s="37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</row>
    <row r="19" spans="1:51" x14ac:dyDescent="0.25">
      <c r="A19" s="23" t="s">
        <v>17</v>
      </c>
      <c r="B19" s="24">
        <v>2295451245</v>
      </c>
      <c r="C19" s="24">
        <v>596280079.35000002</v>
      </c>
      <c r="D19" s="24">
        <v>0</v>
      </c>
      <c r="E19" s="24">
        <f>+B19+C19+D19</f>
        <v>2891731324.3499999</v>
      </c>
      <c r="F19" s="5">
        <v>2990335537.3200011</v>
      </c>
      <c r="G19" s="24">
        <f>+E19-F19</f>
        <v>-98604212.970001221</v>
      </c>
      <c r="H19" s="5"/>
      <c r="I19" s="37"/>
      <c r="J19" s="36"/>
      <c r="K19" s="37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</row>
    <row r="20" spans="1:51" x14ac:dyDescent="0.25">
      <c r="A20" s="23" t="s">
        <v>18</v>
      </c>
      <c r="B20" s="24">
        <v>1000000</v>
      </c>
      <c r="C20" s="24">
        <v>24697612.129999999</v>
      </c>
      <c r="D20" s="24">
        <v>0</v>
      </c>
      <c r="E20" s="24">
        <f>+B20+C20+D20</f>
        <v>25697612.129999999</v>
      </c>
      <c r="F20" s="24">
        <v>25751612.129999999</v>
      </c>
      <c r="G20" s="24">
        <f>+E20-F20</f>
        <v>-54000</v>
      </c>
      <c r="H20" s="28"/>
      <c r="I20" s="37"/>
      <c r="J20" s="36"/>
      <c r="K20" s="37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</row>
    <row r="21" spans="1:51" x14ac:dyDescent="0.25">
      <c r="A21" s="21" t="s">
        <v>19</v>
      </c>
      <c r="B21" s="24">
        <v>0</v>
      </c>
      <c r="C21" s="24">
        <v>0</v>
      </c>
      <c r="D21" s="24">
        <v>0</v>
      </c>
      <c r="E21" s="24">
        <v>0</v>
      </c>
      <c r="F21" s="22">
        <v>1000000</v>
      </c>
      <c r="G21" s="24">
        <f>+E21-F21</f>
        <v>-1000000</v>
      </c>
      <c r="H21" s="5"/>
      <c r="I21" s="37"/>
      <c r="J21" s="36"/>
      <c r="K21" s="37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</row>
    <row r="22" spans="1:51" x14ac:dyDescent="0.25">
      <c r="A22" s="19" t="s">
        <v>20</v>
      </c>
      <c r="B22" s="20">
        <f>SUM(B23:B29)</f>
        <v>23067000</v>
      </c>
      <c r="C22" s="20">
        <f>SUM(C23:C28)</f>
        <v>464816938.05000001</v>
      </c>
      <c r="D22" s="20">
        <f>SUM(D23:D28)</f>
        <v>0</v>
      </c>
      <c r="E22" s="20">
        <f>SUM(E23:E29)</f>
        <v>487883938.05000001</v>
      </c>
      <c r="F22" s="20">
        <f>SUM(F23:F29)</f>
        <v>321262691.13</v>
      </c>
      <c r="G22" s="20">
        <f>SUM(G23:G28)</f>
        <v>166621246.92000002</v>
      </c>
      <c r="H22" s="6"/>
      <c r="I22" s="37"/>
      <c r="J22" s="35"/>
      <c r="K22" s="41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</row>
    <row r="23" spans="1:51" x14ac:dyDescent="0.25">
      <c r="A23" s="23" t="s">
        <v>21</v>
      </c>
      <c r="B23" s="24">
        <v>0</v>
      </c>
      <c r="C23" s="24">
        <v>6275000</v>
      </c>
      <c r="D23" s="24">
        <v>0</v>
      </c>
      <c r="E23" s="24">
        <f>+B23+C23+D23</f>
        <v>6275000</v>
      </c>
      <c r="F23" s="24">
        <v>6275000</v>
      </c>
      <c r="G23" s="24">
        <f>+E23-F23</f>
        <v>0</v>
      </c>
      <c r="H23" s="5"/>
      <c r="I23" s="37"/>
      <c r="J23" s="35"/>
      <c r="K23" s="37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</row>
    <row r="24" spans="1:51" x14ac:dyDescent="0.25">
      <c r="A24" s="23" t="s">
        <v>22</v>
      </c>
      <c r="B24" s="24">
        <v>59000</v>
      </c>
      <c r="C24" s="24">
        <v>0</v>
      </c>
      <c r="D24" s="24">
        <v>0</v>
      </c>
      <c r="E24" s="24">
        <f>B24+C24-D24</f>
        <v>59000</v>
      </c>
      <c r="F24" s="24">
        <v>77995.06</v>
      </c>
      <c r="G24" s="24">
        <f>+E24-F24</f>
        <v>-18995.059999999998</v>
      </c>
      <c r="H24" s="5"/>
      <c r="I24" s="36"/>
      <c r="J24" s="36"/>
      <c r="K24" s="37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</row>
    <row r="25" spans="1:51" x14ac:dyDescent="0.25">
      <c r="A25" s="23" t="s">
        <v>23</v>
      </c>
      <c r="B25" s="24">
        <v>8000</v>
      </c>
      <c r="C25" s="24">
        <v>0</v>
      </c>
      <c r="D25" s="24">
        <v>0</v>
      </c>
      <c r="E25" s="24">
        <f t="shared" ref="E25:E27" si="4">B25+C25-D25</f>
        <v>8000</v>
      </c>
      <c r="F25" s="24">
        <v>310</v>
      </c>
      <c r="G25" s="24">
        <f t="shared" ref="G25:G27" si="5">+E25-F25</f>
        <v>7690</v>
      </c>
      <c r="H25" s="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</row>
    <row r="26" spans="1:51" x14ac:dyDescent="0.25">
      <c r="A26" s="23" t="s">
        <v>24</v>
      </c>
      <c r="B26" s="29">
        <v>0</v>
      </c>
      <c r="C26" s="29">
        <v>2790138.89</v>
      </c>
      <c r="D26" s="29">
        <v>0</v>
      </c>
      <c r="E26" s="29">
        <f t="shared" si="4"/>
        <v>2790138.89</v>
      </c>
      <c r="F26" s="30">
        <v>2790138.89</v>
      </c>
      <c r="G26" s="29">
        <f t="shared" si="5"/>
        <v>0</v>
      </c>
      <c r="H26" s="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</row>
    <row r="27" spans="1:51" x14ac:dyDescent="0.25">
      <c r="A27" s="23" t="s">
        <v>25</v>
      </c>
      <c r="B27" s="24">
        <v>0</v>
      </c>
      <c r="C27" s="24">
        <v>272152880.03000003</v>
      </c>
      <c r="D27" s="24">
        <v>0</v>
      </c>
      <c r="E27" s="24">
        <f t="shared" si="4"/>
        <v>272152880.03000003</v>
      </c>
      <c r="F27" s="31">
        <v>128520328.05000001</v>
      </c>
      <c r="G27" s="29">
        <f t="shared" si="5"/>
        <v>143632551.98000002</v>
      </c>
      <c r="H27" s="5"/>
      <c r="I27" s="37"/>
      <c r="J27" s="37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</row>
    <row r="28" spans="1:51" x14ac:dyDescent="0.25">
      <c r="A28" s="23" t="s">
        <v>26</v>
      </c>
      <c r="B28" s="24">
        <v>23000000</v>
      </c>
      <c r="C28" s="24">
        <v>183598919.13</v>
      </c>
      <c r="D28" s="24">
        <v>0</v>
      </c>
      <c r="E28" s="24">
        <f>+B28+C28+D28</f>
        <v>206598919.13</v>
      </c>
      <c r="F28" s="24">
        <v>183598919.13</v>
      </c>
      <c r="G28" s="24">
        <f>+E28-F28</f>
        <v>23000000</v>
      </c>
      <c r="H28" s="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x14ac:dyDescent="0.25">
      <c r="A29" s="23"/>
      <c r="B29" s="25"/>
      <c r="C29" s="24"/>
      <c r="D29" s="24"/>
      <c r="E29" s="24"/>
      <c r="F29" s="24"/>
      <c r="G29" s="24"/>
      <c r="H29" s="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</row>
    <row r="30" spans="1:51" s="32" customFormat="1" x14ac:dyDescent="0.25">
      <c r="A30" s="19" t="s">
        <v>27</v>
      </c>
      <c r="B30" s="20">
        <f t="shared" ref="B30:G30" si="6">B9+B22</f>
        <v>6407976291</v>
      </c>
      <c r="C30" s="20">
        <f t="shared" si="6"/>
        <v>3607418698.7000003</v>
      </c>
      <c r="D30" s="20">
        <f t="shared" si="6"/>
        <v>0</v>
      </c>
      <c r="E30" s="20">
        <f t="shared" si="6"/>
        <v>10015394989.699999</v>
      </c>
      <c r="F30" s="20">
        <f t="shared" si="6"/>
        <v>10632172012.230001</v>
      </c>
      <c r="G30" s="20">
        <f t="shared" si="6"/>
        <v>-616777022.53000307</v>
      </c>
      <c r="H30" s="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</row>
    <row r="31" spans="1:51" x14ac:dyDescent="0.25">
      <c r="A31" s="23"/>
      <c r="B31" s="33"/>
      <c r="C31" s="25"/>
      <c r="D31" s="25"/>
      <c r="E31" s="26"/>
      <c r="F31" s="25"/>
      <c r="G31" s="25"/>
      <c r="H31" s="2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</row>
    <row r="32" spans="1:51" x14ac:dyDescent="0.25">
      <c r="A32" s="21" t="s">
        <v>28</v>
      </c>
      <c r="B32" s="22">
        <f t="shared" ref="B32:G32" si="7">SUM(B33:B36)</f>
        <v>1028090666</v>
      </c>
      <c r="C32" s="22">
        <f t="shared" si="7"/>
        <v>2398987361.7399998</v>
      </c>
      <c r="D32" s="22">
        <f t="shared" si="7"/>
        <v>0</v>
      </c>
      <c r="E32" s="22">
        <f t="shared" si="7"/>
        <v>3427078027.7399998</v>
      </c>
      <c r="F32" s="22">
        <f t="shared" si="7"/>
        <v>3928147582.9499998</v>
      </c>
      <c r="G32" s="22">
        <f t="shared" si="7"/>
        <v>-501069555.20999998</v>
      </c>
      <c r="H32" s="6"/>
      <c r="I32" s="37"/>
      <c r="J32" s="35"/>
      <c r="K32" s="41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x14ac:dyDescent="0.25">
      <c r="A33" s="23" t="s">
        <v>29</v>
      </c>
      <c r="B33" s="24">
        <v>390000000</v>
      </c>
      <c r="C33" s="24">
        <v>0</v>
      </c>
      <c r="D33" s="24">
        <v>0</v>
      </c>
      <c r="E33" s="24">
        <f>B33+C33+D33</f>
        <v>390000000</v>
      </c>
      <c r="F33" s="24">
        <v>390000000</v>
      </c>
      <c r="G33" s="24">
        <f>+E33-F33</f>
        <v>0</v>
      </c>
      <c r="H33" s="5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</row>
    <row r="34" spans="1:51" x14ac:dyDescent="0.25">
      <c r="A34" s="23" t="s">
        <v>30</v>
      </c>
      <c r="B34" s="24">
        <v>0</v>
      </c>
      <c r="C34" s="24">
        <v>221879925.99000001</v>
      </c>
      <c r="D34" s="24">
        <v>0</v>
      </c>
      <c r="E34" s="24">
        <f t="shared" ref="E34:E36" si="8">B34+C34+D34</f>
        <v>221879925.99000001</v>
      </c>
      <c r="F34" s="24">
        <v>31815.200000000001</v>
      </c>
      <c r="G34" s="24">
        <f t="shared" ref="G34:G36" si="9">+E34-F34</f>
        <v>221848110.79000002</v>
      </c>
      <c r="H34" s="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</row>
    <row r="35" spans="1:51" x14ac:dyDescent="0.25">
      <c r="A35" s="23" t="s">
        <v>31</v>
      </c>
      <c r="B35" s="24">
        <v>508090666</v>
      </c>
      <c r="C35" s="24">
        <v>2177107435.75</v>
      </c>
      <c r="D35" s="24">
        <v>0</v>
      </c>
      <c r="E35" s="24">
        <f t="shared" si="8"/>
        <v>2685198101.75</v>
      </c>
      <c r="F35" s="24">
        <v>3408115767.75</v>
      </c>
      <c r="G35" s="24">
        <f t="shared" si="9"/>
        <v>-722917666</v>
      </c>
      <c r="H35" s="5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  <row r="36" spans="1:51" x14ac:dyDescent="0.25">
      <c r="A36" s="23" t="s">
        <v>32</v>
      </c>
      <c r="B36" s="24">
        <v>130000000</v>
      </c>
      <c r="C36" s="24">
        <v>0</v>
      </c>
      <c r="D36" s="24">
        <v>0</v>
      </c>
      <c r="E36" s="24">
        <f t="shared" si="8"/>
        <v>130000000</v>
      </c>
      <c r="F36" s="24">
        <v>130000000</v>
      </c>
      <c r="G36" s="24">
        <f t="shared" si="9"/>
        <v>0</v>
      </c>
      <c r="H36" s="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</row>
    <row r="37" spans="1:51" s="32" customFormat="1" x14ac:dyDescent="0.25">
      <c r="A37" s="19" t="s">
        <v>33</v>
      </c>
      <c r="B37" s="20">
        <f t="shared" ref="B37:G37" si="10">B30+B32</f>
        <v>7436066957</v>
      </c>
      <c r="C37" s="20">
        <f t="shared" si="10"/>
        <v>6006406060.4400005</v>
      </c>
      <c r="D37" s="20">
        <f t="shared" si="10"/>
        <v>0</v>
      </c>
      <c r="E37" s="20">
        <f t="shared" si="10"/>
        <v>13442473017.439999</v>
      </c>
      <c r="F37" s="20">
        <f t="shared" si="10"/>
        <v>14560319595.18</v>
      </c>
      <c r="G37" s="20">
        <f t="shared" si="10"/>
        <v>-1117846577.7400031</v>
      </c>
      <c r="H37" s="6"/>
      <c r="I37" s="36"/>
      <c r="J37" s="37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</row>
    <row r="38" spans="1:51" x14ac:dyDescent="0.25"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</row>
    <row r="39" spans="1:51" x14ac:dyDescent="0.25">
      <c r="A39" s="34"/>
      <c r="B39" s="35"/>
      <c r="C39" s="35"/>
      <c r="D39" s="36"/>
      <c r="E39" s="35"/>
      <c r="F39" s="35"/>
      <c r="G39" s="35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x14ac:dyDescent="0.25">
      <c r="A40" s="36"/>
      <c r="B40" s="36"/>
      <c r="C40" s="36"/>
      <c r="D40" s="37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x14ac:dyDescent="0.25">
      <c r="A41" s="36"/>
      <c r="B41" s="35"/>
      <c r="C41" s="35"/>
      <c r="D41" s="37"/>
      <c r="E41" s="35"/>
      <c r="F41" s="35"/>
      <c r="G41" s="35"/>
      <c r="H41" s="35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</row>
    <row r="42" spans="1:51" ht="18.75" x14ac:dyDescent="0.3">
      <c r="A42" s="36"/>
      <c r="B42" s="36"/>
      <c r="C42" s="37"/>
      <c r="D42" s="36"/>
      <c r="E42" s="38"/>
      <c r="F42" s="36"/>
      <c r="G42" s="36"/>
      <c r="H42" s="36"/>
      <c r="I42" s="39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</row>
    <row r="43" spans="1:51" x14ac:dyDescent="0.25">
      <c r="A43" s="36"/>
      <c r="B43" s="36"/>
      <c r="C43" s="37"/>
      <c r="D43" s="36"/>
      <c r="E43" s="36"/>
      <c r="F43" s="36"/>
      <c r="G43" s="36"/>
      <c r="H43" s="36"/>
      <c r="I43" s="39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</row>
    <row r="44" spans="1:51" x14ac:dyDescent="0.25">
      <c r="A44" s="36"/>
      <c r="B44" s="36"/>
      <c r="C44" s="36"/>
      <c r="D44" s="36"/>
      <c r="E44" s="36"/>
      <c r="F44" s="36"/>
      <c r="G44" s="36"/>
      <c r="H44" s="36"/>
      <c r="I44" s="39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5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</row>
  </sheetData>
  <mergeCells count="8">
    <mergeCell ref="I42:I44"/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9055118110236221" top="0.74803149606299213" bottom="0.74803149606299213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2023-06-30T12:48:55Z</dcterms:created>
  <dcterms:modified xsi:type="dcterms:W3CDTF">2023-06-30T12:50:29Z</dcterms:modified>
</cp:coreProperties>
</file>